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60" windowWidth="19035" windowHeight="10920"/>
  </bookViews>
  <sheets>
    <sheet name="Cover" sheetId="1" r:id="rId1"/>
    <sheet name="IS" sheetId="4" r:id="rId2"/>
    <sheet name="BS" sheetId="3" r:id="rId3"/>
    <sheet name="CF" sheetId="6" r:id="rId4"/>
    <sheet name="Dep Capex " sheetId="8" r:id="rId5"/>
    <sheet name="Amort Intangible" sheetId="9" r:id="rId6"/>
    <sheet name="Working Capital" sheetId="7" r:id="rId7"/>
    <sheet name="Other Long Term Asset Liability" sheetId="13" r:id="rId8"/>
    <sheet name="Shareholders Equity" sheetId="10" r:id="rId9"/>
    <sheet name="Shares Outstanding " sheetId="11" r:id="rId10"/>
    <sheet name="Debt" sheetId="12" r:id="rId11"/>
  </sheets>
  <calcPr calcId="124519"/>
</workbook>
</file>

<file path=xl/calcChain.xml><?xml version="1.0" encoding="utf-8"?>
<calcChain xmlns="http://schemas.openxmlformats.org/spreadsheetml/2006/main">
  <c r="I26" i="12"/>
  <c r="E14" i="10" l="1"/>
  <c r="D14"/>
  <c r="C14"/>
  <c r="E13" i="13" l="1"/>
  <c r="D13"/>
  <c r="C13"/>
  <c r="E12"/>
  <c r="D12"/>
  <c r="C12"/>
  <c r="E9"/>
  <c r="D9"/>
  <c r="C9"/>
  <c r="E8"/>
  <c r="D8"/>
  <c r="C8"/>
  <c r="A1" l="1"/>
  <c r="C6" i="7"/>
  <c r="D6"/>
  <c r="C7"/>
  <c r="D7"/>
  <c r="D33" s="1"/>
  <c r="C10"/>
  <c r="D10"/>
  <c r="C11"/>
  <c r="D11"/>
  <c r="D13" s="1"/>
  <c r="C12"/>
  <c r="D12"/>
  <c r="C15"/>
  <c r="C18" s="1"/>
  <c r="D15"/>
  <c r="D18" s="1"/>
  <c r="C16"/>
  <c r="D16"/>
  <c r="C17"/>
  <c r="D17"/>
  <c r="C27"/>
  <c r="D27"/>
  <c r="C28"/>
  <c r="D28"/>
  <c r="C29"/>
  <c r="D29"/>
  <c r="D20" l="1"/>
  <c r="C13"/>
  <c r="C20" s="1"/>
  <c r="D24"/>
  <c r="D31" s="1"/>
  <c r="D32"/>
  <c r="D22"/>
  <c r="C21" i="4"/>
  <c r="C20"/>
  <c r="D21"/>
  <c r="D20"/>
  <c r="E21"/>
  <c r="E20"/>
  <c r="F21"/>
  <c r="F20"/>
  <c r="D57" i="10" l="1"/>
  <c r="C57"/>
  <c r="C62" s="1"/>
  <c r="C67" s="1"/>
  <c r="B69" i="8"/>
  <c r="B70" s="1"/>
  <c r="B71" s="1"/>
  <c r="B72" s="1"/>
  <c r="B53"/>
  <c r="B54" s="1"/>
  <c r="B55" s="1"/>
  <c r="B56" s="1"/>
  <c r="C66" i="4"/>
  <c r="A1" i="12"/>
  <c r="A1" i="11"/>
  <c r="A1" i="10"/>
  <c r="A1" i="9"/>
  <c r="A1" i="8"/>
  <c r="A1" i="7"/>
  <c r="B39" i="8"/>
  <c r="B40" s="1"/>
  <c r="B41" s="1"/>
  <c r="B42" s="1"/>
  <c r="B29"/>
  <c r="B28"/>
  <c r="B27"/>
  <c r="B26"/>
  <c r="A1" i="6"/>
  <c r="F42"/>
  <c r="G42"/>
  <c r="F31"/>
  <c r="G31"/>
  <c r="F22"/>
  <c r="F33" s="1"/>
  <c r="G22"/>
  <c r="G33" s="1"/>
  <c r="F45" l="1"/>
  <c r="F48" s="1"/>
  <c r="G45"/>
  <c r="G48" s="1"/>
  <c r="G45" i="3" l="1"/>
  <c r="G28"/>
  <c r="G35" s="1"/>
  <c r="G12"/>
  <c r="G19" s="1"/>
  <c r="F45"/>
  <c r="F28"/>
  <c r="F35" s="1"/>
  <c r="F12"/>
  <c r="F19" s="1"/>
  <c r="E45"/>
  <c r="E47" s="1"/>
  <c r="E11" i="10" s="1"/>
  <c r="E28" i="3"/>
  <c r="E35" s="1"/>
  <c r="E12"/>
  <c r="E19" s="1"/>
  <c r="D45"/>
  <c r="D47" s="1"/>
  <c r="D11" i="10" s="1"/>
  <c r="D28" i="3"/>
  <c r="D35" s="1"/>
  <c r="D12"/>
  <c r="D19" s="1"/>
  <c r="C45"/>
  <c r="C47" s="1"/>
  <c r="C11" i="10" s="1"/>
  <c r="C28" i="3"/>
  <c r="C35" s="1"/>
  <c r="C12"/>
  <c r="C19" s="1"/>
  <c r="C5"/>
  <c r="C5" i="13" s="1"/>
  <c r="A1" i="3"/>
  <c r="E61" i="4"/>
  <c r="D61"/>
  <c r="E59"/>
  <c r="D59"/>
  <c r="E56"/>
  <c r="D56"/>
  <c r="E54"/>
  <c r="D54"/>
  <c r="E53"/>
  <c r="D53"/>
  <c r="E50"/>
  <c r="D50"/>
  <c r="E49"/>
  <c r="D49"/>
  <c r="C29"/>
  <c r="C48" s="1"/>
  <c r="E40"/>
  <c r="D40"/>
  <c r="C40"/>
  <c r="E37"/>
  <c r="D37"/>
  <c r="C37"/>
  <c r="E35"/>
  <c r="D35"/>
  <c r="C35"/>
  <c r="E34"/>
  <c r="D34"/>
  <c r="C34"/>
  <c r="E31"/>
  <c r="D31"/>
  <c r="C31"/>
  <c r="E30"/>
  <c r="D30"/>
  <c r="C30"/>
  <c r="D5"/>
  <c r="G8"/>
  <c r="G12" s="1"/>
  <c r="F8"/>
  <c r="F12" s="1"/>
  <c r="E8"/>
  <c r="E12" s="1"/>
  <c r="D8"/>
  <c r="D12" s="1"/>
  <c r="C8"/>
  <c r="C12" s="1"/>
  <c r="F47" i="3" l="1"/>
  <c r="G47"/>
  <c r="E5" i="4"/>
  <c r="D66"/>
  <c r="C36"/>
  <c r="C15"/>
  <c r="C45" s="1"/>
  <c r="D36"/>
  <c r="D15"/>
  <c r="D45" s="1"/>
  <c r="E36"/>
  <c r="E15"/>
  <c r="E45" s="1"/>
  <c r="F15"/>
  <c r="G15"/>
  <c r="E51"/>
  <c r="D55"/>
  <c r="D51"/>
  <c r="E55"/>
  <c r="D5" i="3"/>
  <c r="C5" i="6"/>
  <c r="C5" i="12"/>
  <c r="C5" i="11"/>
  <c r="C5" i="10"/>
  <c r="C5" i="9"/>
  <c r="C5" i="8"/>
  <c r="C5" i="7"/>
  <c r="G48" i="3"/>
  <c r="F48"/>
  <c r="E48"/>
  <c r="D48"/>
  <c r="C48"/>
  <c r="C32" i="4"/>
  <c r="E32"/>
  <c r="E29"/>
  <c r="E48" s="1"/>
  <c r="D32"/>
  <c r="D29"/>
  <c r="D48" s="1"/>
  <c r="D5" i="7" l="1"/>
  <c r="D5" i="13"/>
  <c r="D5" i="6"/>
  <c r="D5" i="10"/>
  <c r="F5" i="4"/>
  <c r="E66"/>
  <c r="E5" i="3"/>
  <c r="E5" i="13" s="1"/>
  <c r="D5" i="8"/>
  <c r="D5" i="12"/>
  <c r="D5" i="9"/>
  <c r="D5" i="11"/>
  <c r="G17" i="4"/>
  <c r="F17"/>
  <c r="E58"/>
  <c r="E39"/>
  <c r="E17"/>
  <c r="E42" s="1"/>
  <c r="D39"/>
  <c r="D58"/>
  <c r="D17"/>
  <c r="D42" s="1"/>
  <c r="C39"/>
  <c r="C17"/>
  <c r="C42" s="1"/>
  <c r="E5" i="7" l="1"/>
  <c r="E5" i="10"/>
  <c r="E5" i="11"/>
  <c r="E5" i="6"/>
  <c r="E5" i="12"/>
  <c r="E5" i="8"/>
  <c r="G5" i="4"/>
  <c r="F66"/>
  <c r="F29"/>
  <c r="F48" s="1"/>
  <c r="F5" i="3"/>
  <c r="E5" i="9"/>
  <c r="E19" i="4"/>
  <c r="E60"/>
  <c r="E41"/>
  <c r="G19"/>
  <c r="C19"/>
  <c r="C43" s="1"/>
  <c r="C41"/>
  <c r="D19"/>
  <c r="D41"/>
  <c r="D60"/>
  <c r="F19"/>
  <c r="F5" i="10" l="1"/>
  <c r="F5" i="13"/>
  <c r="F5" i="12"/>
  <c r="F5" i="8"/>
  <c r="F5" i="6"/>
  <c r="F5" i="11"/>
  <c r="F5" i="9"/>
  <c r="F5" i="7"/>
  <c r="H5" i="4"/>
  <c r="G66"/>
  <c r="G29"/>
  <c r="G48" s="1"/>
  <c r="G5" i="3"/>
  <c r="D43" i="4"/>
  <c r="D62"/>
  <c r="E62"/>
  <c r="E43"/>
  <c r="G5" i="10" l="1"/>
  <c r="G5" i="13"/>
  <c r="H66" i="4"/>
  <c r="I5"/>
  <c r="J5" s="1"/>
  <c r="H5" i="3"/>
  <c r="H29" i="4"/>
  <c r="H48" s="1"/>
  <c r="G5" i="6"/>
  <c r="G5" i="11"/>
  <c r="G5" i="9"/>
  <c r="G5" i="7"/>
  <c r="G5" i="12"/>
  <c r="G5" i="8"/>
  <c r="H5" i="10" l="1"/>
  <c r="H5" i="13"/>
  <c r="K5" i="4"/>
  <c r="J29"/>
  <c r="J48" s="1"/>
  <c r="J66"/>
  <c r="H5" i="12"/>
  <c r="H5" i="6"/>
  <c r="H5" i="9"/>
  <c r="H5" i="11"/>
  <c r="H5" i="7"/>
  <c r="H5" i="8"/>
  <c r="I66" i="4"/>
  <c r="I29"/>
  <c r="I48" s="1"/>
  <c r="I5" i="3"/>
  <c r="I5" i="11" l="1"/>
  <c r="I5" i="13"/>
  <c r="K29" i="4"/>
  <c r="K48" s="1"/>
  <c r="L5"/>
  <c r="K66"/>
  <c r="J5" i="3"/>
  <c r="J5" i="13" s="1"/>
  <c r="I5" i="10"/>
  <c r="I5" i="8"/>
  <c r="I5" i="12"/>
  <c r="I5" i="9"/>
  <c r="I5" i="6"/>
  <c r="I5" i="7"/>
  <c r="L66" i="4" l="1"/>
  <c r="M5"/>
  <c r="L29"/>
  <c r="L48" s="1"/>
  <c r="K5" i="3"/>
  <c r="K5" i="13" s="1"/>
  <c r="J5" i="12"/>
  <c r="J5" i="6"/>
  <c r="J5" i="9"/>
  <c r="J5" i="11"/>
  <c r="J5" i="10"/>
  <c r="J5" i="7"/>
  <c r="J5" i="8"/>
  <c r="M29" i="4" l="1"/>
  <c r="M48" s="1"/>
  <c r="N5"/>
  <c r="M66"/>
  <c r="L5" i="3"/>
  <c r="L5" i="13" s="1"/>
  <c r="K5" i="11"/>
  <c r="K5" i="9"/>
  <c r="K5" i="6"/>
  <c r="K5" i="7"/>
  <c r="K5" i="10"/>
  <c r="K5" i="12"/>
  <c r="K5" i="8"/>
  <c r="N29" i="4" l="1"/>
  <c r="N48" s="1"/>
  <c r="N66"/>
  <c r="M5" i="3"/>
  <c r="M5" i="13" s="1"/>
  <c r="L5" i="12"/>
  <c r="L5" i="11"/>
  <c r="L5" i="10"/>
  <c r="L5" i="7"/>
  <c r="L5" i="8"/>
  <c r="L5" i="6"/>
  <c r="L5" i="9"/>
  <c r="N5" i="3" l="1"/>
  <c r="N5" i="13" s="1"/>
  <c r="M5" i="11"/>
  <c r="M5" i="10"/>
  <c r="M5" i="12"/>
  <c r="M5" i="8"/>
  <c r="M5" i="9"/>
  <c r="M5" i="6"/>
  <c r="M5" i="7"/>
  <c r="N5" i="12" l="1"/>
  <c r="N5" i="9"/>
  <c r="N5" i="11"/>
  <c r="N5" i="6"/>
  <c r="N5" i="10"/>
  <c r="N5" i="7"/>
  <c r="N5" i="8"/>
</calcChain>
</file>

<file path=xl/sharedStrings.xml><?xml version="1.0" encoding="utf-8"?>
<sst xmlns="http://schemas.openxmlformats.org/spreadsheetml/2006/main" count="337" uniqueCount="250">
  <si>
    <t>Colgate-Palmolive Company</t>
  </si>
  <si>
    <t>Net sales</t>
  </si>
  <si>
    <t>Cost of sales</t>
  </si>
  <si>
    <t xml:space="preserve">  Gross profit</t>
  </si>
  <si>
    <t>Selling, general and administrative expenses</t>
  </si>
  <si>
    <t>Other (income) expense, net</t>
  </si>
  <si>
    <t xml:space="preserve">  Operating profit</t>
  </si>
  <si>
    <t xml:space="preserve">Interest expense, net </t>
  </si>
  <si>
    <t>Income before income taxes</t>
  </si>
  <si>
    <t>Provision for income taxes</t>
  </si>
  <si>
    <t xml:space="preserve">  Net income including noncontrolling interests</t>
  </si>
  <si>
    <t>Less: Net income attributable to noncontrolling interests</t>
  </si>
  <si>
    <t xml:space="preserve">  Net income attributable to Colgate-Palmolive Company</t>
  </si>
  <si>
    <t>Earnings per common share, basic</t>
  </si>
  <si>
    <t>Earnings per common share, diluted</t>
  </si>
  <si>
    <t xml:space="preserve"> </t>
  </si>
  <si>
    <t>Income Statement (Consolidated)</t>
  </si>
  <si>
    <t>($ in Million Except Per Share Amounts)</t>
  </si>
  <si>
    <t>Vertical Analysis</t>
  </si>
  <si>
    <t>Horizontal Analysis</t>
  </si>
  <si>
    <t>Consolidated Balance Sheets</t>
  </si>
  <si>
    <t>Assets</t>
  </si>
  <si>
    <t>Current Assets</t>
  </si>
  <si>
    <t xml:space="preserve">  Cash and cash equivalents</t>
  </si>
  <si>
    <t xml:space="preserve">  Receivables (net of allowances of $49, $53, $52, $47 and $51 respectively)</t>
  </si>
  <si>
    <t xml:space="preserve">  Inventories</t>
  </si>
  <si>
    <t xml:space="preserve">  Other current assets</t>
  </si>
  <si>
    <t xml:space="preserve">    Total current assets</t>
  </si>
  <si>
    <t>Property, plant and equipment, net</t>
  </si>
  <si>
    <t>Goodwill, net</t>
  </si>
  <si>
    <t>Other intangible assets, net</t>
  </si>
  <si>
    <t>Deferred income taxes</t>
  </si>
  <si>
    <t>Other assets</t>
  </si>
  <si>
    <t>Total assets</t>
  </si>
  <si>
    <t>Liabilities and Shareholders' Equity</t>
  </si>
  <si>
    <t>Current Liabilities</t>
  </si>
  <si>
    <t xml:space="preserve">  Notes and loans payable </t>
  </si>
  <si>
    <t xml:space="preserve">  Current portion of long-term debt</t>
  </si>
  <si>
    <t xml:space="preserve">  Accounts payable</t>
  </si>
  <si>
    <t xml:space="preserve">  Accrued income taxes</t>
  </si>
  <si>
    <t xml:space="preserve">  Other accruals</t>
  </si>
  <si>
    <t xml:space="preserve">    Total current liabilities</t>
  </si>
  <si>
    <t>Long-term debt</t>
  </si>
  <si>
    <t>Other liabilities</t>
  </si>
  <si>
    <t>Total liabilities</t>
  </si>
  <si>
    <t>Commitments and contingent liabilities</t>
  </si>
  <si>
    <t>Shareholders' Equity</t>
  </si>
  <si>
    <t xml:space="preserve">  Preference stock</t>
  </si>
  <si>
    <t xml:space="preserve">  Common stock</t>
  </si>
  <si>
    <t xml:space="preserve">  Additional paid-in capital</t>
  </si>
  <si>
    <t xml:space="preserve">  Retained earnings</t>
  </si>
  <si>
    <t xml:space="preserve">  Accumulated other comprehensive income (loss)</t>
  </si>
  <si>
    <t xml:space="preserve">  Unearned compensation</t>
  </si>
  <si>
    <t xml:space="preserve">  Treasury stock, at cost</t>
  </si>
  <si>
    <t>Total Colgate-Palmolive Company shareholders' equity</t>
  </si>
  <si>
    <t xml:space="preserve">  Noncontrolling interests</t>
  </si>
  <si>
    <t xml:space="preserve">  Total shareholders' equity</t>
  </si>
  <si>
    <t>Total liabilities and shareholders' equity</t>
  </si>
  <si>
    <t>-</t>
  </si>
  <si>
    <t>Operating Activities</t>
  </si>
  <si>
    <t>Net income including noncontrolling interests</t>
  </si>
  <si>
    <t>to net cash provided by operations:</t>
  </si>
  <si>
    <t>Depreciation and amortization</t>
  </si>
  <si>
    <t>Restructuring and termination benefits, net of cash</t>
  </si>
  <si>
    <t>Venezuela hyperinflationary transition charge</t>
  </si>
  <si>
    <t>Gain before tax on sales of non-core product lines</t>
  </si>
  <si>
    <t>Voluntary benefit plan contributions</t>
  </si>
  <si>
    <t>Stock-based compensation expense</t>
  </si>
  <si>
    <t xml:space="preserve">Cash effects of changes in: </t>
  </si>
  <si>
    <t>Receivables</t>
  </si>
  <si>
    <t>Inventories</t>
  </si>
  <si>
    <t>Accounts payable and other accruals</t>
  </si>
  <si>
    <t>Other non-current assets and liabilities</t>
  </si>
  <si>
    <t>Net cash provided by operations</t>
  </si>
  <si>
    <t>Investing Activities</t>
  </si>
  <si>
    <t xml:space="preserve">  </t>
  </si>
  <si>
    <t>Capital expenditures</t>
  </si>
  <si>
    <t>Sale of property and non-core product lines</t>
  </si>
  <si>
    <t>Purchases of marketable securities and investments</t>
  </si>
  <si>
    <t>Proceeds from sale of marketable securities and investments</t>
  </si>
  <si>
    <t>Payment for acquisitions, net of cash acquired</t>
  </si>
  <si>
    <t>Other</t>
  </si>
  <si>
    <t>Net cash used in investing activities</t>
  </si>
  <si>
    <t>Financing Activities</t>
  </si>
  <si>
    <t>Principal payments on debt</t>
  </si>
  <si>
    <t>Proceeds from issuance of debt</t>
  </si>
  <si>
    <t>Dividends paid</t>
  </si>
  <si>
    <t>Purchases of treasury shares</t>
  </si>
  <si>
    <t>Proceeds from exercise of stock options and excess tax benefits</t>
  </si>
  <si>
    <t>Net cash used in financing activities</t>
  </si>
  <si>
    <t>Effect of exchange rate changes on Cash and cash equivalents</t>
  </si>
  <si>
    <t>Net increase (decrease) in Cash and cash equivalents</t>
  </si>
  <si>
    <t>Cash and cash equivalents at beginning of year</t>
  </si>
  <si>
    <t>Cash and cash equivalents at end of year</t>
  </si>
  <si>
    <t>Supplemental Cash Flow Information</t>
  </si>
  <si>
    <t>Income taxes paid</t>
  </si>
  <si>
    <t>Interest paid</t>
  </si>
  <si>
    <t>Consolidated Cash Flows</t>
  </si>
  <si>
    <t>Net Sales</t>
  </si>
  <si>
    <t>Number of days assumption</t>
  </si>
  <si>
    <t>Working Capital Balances</t>
  </si>
  <si>
    <t>Total Non Cash Current Assets</t>
  </si>
  <si>
    <t>Total Non-Debt Current Liabilities</t>
  </si>
  <si>
    <t>Net Working Capital/ (Deficit)</t>
  </si>
  <si>
    <t>(Increase)/ Decrease in Working Capital</t>
  </si>
  <si>
    <t>Ratios &amp; Assumptions</t>
  </si>
  <si>
    <t>Accounts Receivable, net (Collection period in days)</t>
  </si>
  <si>
    <t>Inventory (Days outstanding)</t>
  </si>
  <si>
    <t>Other Current Assets (% of Net Sales)</t>
  </si>
  <si>
    <t>Accounts Payable (Days Payable)</t>
  </si>
  <si>
    <t>Cash Flow from Individual line items</t>
  </si>
  <si>
    <t>(Incease)/ Decrease in Working Capital</t>
  </si>
  <si>
    <t>Check</t>
  </si>
  <si>
    <t>Capital Expenditures</t>
  </si>
  <si>
    <t>Capital Expenditures as % of Net Sales</t>
  </si>
  <si>
    <t>Beginning Net PP&amp;E</t>
  </si>
  <si>
    <t>(Depreciation Expense)</t>
  </si>
  <si>
    <t>Ending Net PP&amp;E</t>
  </si>
  <si>
    <t xml:space="preserve">Land </t>
  </si>
  <si>
    <t>Building Improvements</t>
  </si>
  <si>
    <t>Machinery and equipment</t>
  </si>
  <si>
    <t>Total</t>
  </si>
  <si>
    <t>Total Capex</t>
  </si>
  <si>
    <t>Breakup</t>
  </si>
  <si>
    <t>Building Improvements - Straight Line Method</t>
  </si>
  <si>
    <t>Useful Life</t>
  </si>
  <si>
    <t>Building Improvement</t>
  </si>
  <si>
    <t>Depreciation Expense (existing)</t>
  </si>
  <si>
    <t>Depreciation (Building Improvements)</t>
  </si>
  <si>
    <t>Machinery &amp; Equipments</t>
  </si>
  <si>
    <t>Total Depreciation (Machinery &amp; Equipments)</t>
  </si>
  <si>
    <t>Total Depreciation Expense</t>
  </si>
  <si>
    <t>Additions to Intangibles</t>
  </si>
  <si>
    <t>Additions to Intangibles as % of Net Sales</t>
  </si>
  <si>
    <t>Beginning Net Intangibles</t>
  </si>
  <si>
    <t>(Amortization Expense)</t>
  </si>
  <si>
    <t>(Intangible Sales and write offs)</t>
  </si>
  <si>
    <t>Ending Net Intangibles</t>
  </si>
  <si>
    <t>Beginning Equity Balance</t>
  </si>
  <si>
    <t>Net Income</t>
  </si>
  <si>
    <t>Issuance/ (Repurchase) of Equity</t>
  </si>
  <si>
    <t>Dividends Paid</t>
  </si>
  <si>
    <t>Option Proceeds</t>
  </si>
  <si>
    <t>Ending Equity Balance</t>
  </si>
  <si>
    <t>Share Repurchase Assumptions</t>
  </si>
  <si>
    <t>Current Year EPS</t>
  </si>
  <si>
    <t>Assumed Current Year EPS Multiple</t>
  </si>
  <si>
    <t>Shares Repurchased - millions</t>
  </si>
  <si>
    <t>Amount Repurchased ( $ outgo)</t>
  </si>
  <si>
    <t>New Shares from Exercised Options</t>
  </si>
  <si>
    <t>New Shares from Exercised Options - millions</t>
  </si>
  <si>
    <t>Average Strike Price</t>
  </si>
  <si>
    <t>Dividend Assumptions</t>
  </si>
  <si>
    <t>Total Dividends Paid</t>
  </si>
  <si>
    <t>Dividend Payout Ratio</t>
  </si>
  <si>
    <t>`</t>
  </si>
  <si>
    <t>Beginning Balance - Basic (actual)</t>
  </si>
  <si>
    <t>Shares Repurchased</t>
  </si>
  <si>
    <t>Ending Balance - Basic (actual)</t>
  </si>
  <si>
    <t>Basic Weighted Average Shares</t>
  </si>
  <si>
    <t>Diluted Weighted Average Shares</t>
  </si>
  <si>
    <t>Debt Schedule</t>
  </si>
  <si>
    <t>Cash Flow Available for Financing Activities</t>
  </si>
  <si>
    <t>Proceeds from/ (Repurchase of) Equity</t>
  </si>
  <si>
    <t>Dividends</t>
  </si>
  <si>
    <t>+ Beginning Cash Balance</t>
  </si>
  <si>
    <t>- Minimum Cash Balance</t>
  </si>
  <si>
    <t>Cash Available for Debt Repayment</t>
  </si>
  <si>
    <t>Long Term Debt Issuance</t>
  </si>
  <si>
    <t>Long Term Debt (Repayments)</t>
  </si>
  <si>
    <t>Cash Available for Revolving Credit Facility</t>
  </si>
  <si>
    <t>Revolving Credit Facility</t>
  </si>
  <si>
    <t>Beginning Balance</t>
  </si>
  <si>
    <t>Discretionary (Paydown)/ Borrowings</t>
  </si>
  <si>
    <t>Ending Balance</t>
  </si>
  <si>
    <t>Long Term Debt</t>
  </si>
  <si>
    <t>Issuance</t>
  </si>
  <si>
    <t>(Repayment/ Amortization)</t>
  </si>
  <si>
    <t>Average Balance</t>
  </si>
  <si>
    <t>Interest Rate</t>
  </si>
  <si>
    <t>Interest Expense</t>
  </si>
  <si>
    <t>Total Interest Expense</t>
  </si>
  <si>
    <t>Cash Balances</t>
  </si>
  <si>
    <t>Interest Income</t>
  </si>
  <si>
    <t xml:space="preserve">Cost of Sales </t>
  </si>
  <si>
    <t>Purchases</t>
  </si>
  <si>
    <t>Accrued Income Taxes (% of COGS)</t>
  </si>
  <si>
    <t>Other accruals (% of COGS)</t>
  </si>
  <si>
    <t>Other Equipment</t>
  </si>
  <si>
    <t>PPE (Break-up for 2013)</t>
  </si>
  <si>
    <t>Segmental Information</t>
  </si>
  <si>
    <t>Consolidated Working Capital</t>
  </si>
  <si>
    <t>Consolidated Depreciation and Capex</t>
  </si>
  <si>
    <t>Consolidated Amortization &amp; Intangible</t>
  </si>
  <si>
    <t>Consolidated Shareholder's Equity</t>
  </si>
  <si>
    <t>Consolidated Shares Outstanding</t>
  </si>
  <si>
    <t>Oral, Personal and Home Care</t>
  </si>
  <si>
    <t>Latin America</t>
  </si>
  <si>
    <t>Europe/South Pacific</t>
  </si>
  <si>
    <t>Asia</t>
  </si>
  <si>
    <t>Africa/Eurasia</t>
  </si>
  <si>
    <t>Total Oral, Personal and Home Care</t>
  </si>
  <si>
    <t>Total Net sales</t>
  </si>
  <si>
    <t>Pet Nutrition</t>
  </si>
  <si>
    <t>North America</t>
  </si>
  <si>
    <t>% growth (yoy)</t>
  </si>
  <si>
    <t>EBIT</t>
  </si>
  <si>
    <t>EBT</t>
  </si>
  <si>
    <t>Effective Tax Rates</t>
  </si>
  <si>
    <t>Less: Net income attributable to noncontrolling interests (% of Net Income)</t>
  </si>
  <si>
    <t>Total Depreciation (Other Equipment)</t>
  </si>
  <si>
    <t>Cash Flow for Financing Activities</t>
  </si>
  <si>
    <t>Current Portion of Long Term Debt</t>
  </si>
  <si>
    <t>Revolver</t>
  </si>
  <si>
    <t>Shares and ESOPs</t>
  </si>
  <si>
    <t/>
  </si>
  <si>
    <t>Common Stock</t>
  </si>
  <si>
    <t>Outstanding</t>
  </si>
  <si>
    <t>Treasury Stock</t>
  </si>
  <si>
    <t>Balance, January 1, 2011</t>
  </si>
  <si>
    <t>Common stock acquired</t>
  </si>
  <si>
    <t>Shares issued for stock options</t>
  </si>
  <si>
    <t>Shares issued for restricted stock units and other</t>
  </si>
  <si>
    <t>Balance, December 31, 2011</t>
  </si>
  <si>
    <t>Balance, December 31, 2012</t>
  </si>
  <si>
    <t>Balance, December 31, 2013</t>
  </si>
  <si>
    <t>Restricted Stock Units  (RSUs)</t>
  </si>
  <si>
    <t>Effects of Options &amp; Restricted Stock Units</t>
  </si>
  <si>
    <t>Shares Issued (actual realization of options)</t>
  </si>
  <si>
    <t>EBITDA</t>
  </si>
  <si>
    <t>Modeling Revenues and Costs</t>
  </si>
  <si>
    <t>Prepared by Dheeraj Vaidya, CFA, FRM</t>
  </si>
  <si>
    <t xml:space="preserve">  Receivables </t>
  </si>
  <si>
    <t xml:space="preserve">  Receivables</t>
  </si>
  <si>
    <t xml:space="preserve">Adjustments to reconcile net income </t>
  </si>
  <si>
    <t>Other Long Term Asset Liability Schedule</t>
  </si>
  <si>
    <t>Liability</t>
  </si>
  <si>
    <t>Implied Share Price</t>
  </si>
  <si>
    <t>dheeraj@wallstreetmojo.com</t>
  </si>
  <si>
    <t>Table of Contents</t>
  </si>
  <si>
    <t>Income Statements</t>
  </si>
  <si>
    <t>Balance Sheet</t>
  </si>
  <si>
    <t>Cash Flows</t>
  </si>
  <si>
    <t>Depreciation Schedule</t>
  </si>
  <si>
    <t>Amortization Schedule</t>
  </si>
  <si>
    <t>Working Capital Schedule</t>
  </si>
  <si>
    <t>Other Long Term Schedule</t>
  </si>
  <si>
    <t>Shareholder's Equity Schedule</t>
  </si>
  <si>
    <t>Shares Outstanding Schedule</t>
  </si>
  <si>
    <t>Financial Model - Colgate Palmolive (unsolved template)</t>
  </si>
</sst>
</file>

<file path=xl/styles.xml><?xml version="1.0" encoding="utf-8"?>
<styleSheet xmlns="http://schemas.openxmlformats.org/spreadsheetml/2006/main">
  <numFmts count="18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[$-409]mmm\-yy;@"/>
    <numFmt numFmtId="170" formatCode="_(* #,##0.0_);_(* \(#,##0.0\);_(* &quot;-&quot;??_);_(@_)"/>
    <numFmt numFmtId="171" formatCode="0.0%"/>
    <numFmt numFmtId="172" formatCode="_(&quot;$&quot;* #,##0_);_(&quot;$&quot;* \(#,##0\);_(&quot;$&quot;* &quot;-&quot;??_);_(@_)"/>
    <numFmt numFmtId="173" formatCode="#,##0.0_);\(#,##0.0\)"/>
    <numFmt numFmtId="174" formatCode="0.0"/>
    <numFmt numFmtId="175" formatCode="_(* #,##0.0_);_(* \(#,##0.0\);_(* &quot;-&quot;_);_(@_)"/>
    <numFmt numFmtId="176" formatCode="&quot;$&quot;#,##0.0_);\(&quot;$&quot;#,##0.0\)"/>
    <numFmt numFmtId="177" formatCode="0.000"/>
    <numFmt numFmtId="178" formatCode="_(* #,##0.0_);_(* \(#,##0.0\);_(* &quot;-&quot;?_);_(@_)"/>
    <numFmt numFmtId="179" formatCode="#,##0.0"/>
    <numFmt numFmtId="180" formatCode=".0\x"/>
    <numFmt numFmtId="181" formatCode="_(* #,##0.000_);_(* \(#,##0.000\);_(* &quot;-&quot;??_);_(@_)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6"/>
      <color indexed="10"/>
      <name val="Arial"/>
      <family val="2"/>
    </font>
    <font>
      <sz val="11"/>
      <color rgb="FF0070C0"/>
      <name val="Arial"/>
      <family val="2"/>
    </font>
    <font>
      <b/>
      <sz val="18"/>
      <color theme="4" tint="-0.49998474074526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2"/>
      <color rgb="FF00B0F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Verdan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/>
      <sz val="11"/>
      <name val="Arial"/>
      <family val="2"/>
    </font>
    <font>
      <i/>
      <sz val="11"/>
      <name val="Arial"/>
      <family val="2"/>
    </font>
    <font>
      <sz val="11"/>
      <color indexed="48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8"/>
      <name val="Arial"/>
      <family val="2"/>
    </font>
    <font>
      <sz val="11"/>
      <color indexed="12"/>
      <name val="Arial"/>
      <family val="2"/>
    </font>
    <font>
      <b/>
      <sz val="11"/>
      <color indexed="57"/>
      <name val="Arial"/>
      <family val="2"/>
    </font>
    <font>
      <b/>
      <sz val="11"/>
      <color indexed="17"/>
      <name val="Arial"/>
      <family val="2"/>
    </font>
    <font>
      <sz val="11"/>
      <color indexed="57"/>
      <name val="Arial"/>
      <family val="2"/>
    </font>
    <font>
      <sz val="11"/>
      <color indexed="18"/>
      <name val="Arial"/>
      <family val="2"/>
    </font>
    <font>
      <b/>
      <u/>
      <sz val="11"/>
      <name val="Arial"/>
      <family val="2"/>
    </font>
    <font>
      <sz val="11"/>
      <color rgb="FF00B050"/>
      <name val="Arial"/>
      <family val="2"/>
    </font>
    <font>
      <b/>
      <sz val="11"/>
      <color theme="6" tint="-0.499984740745262"/>
      <name val="Arial"/>
      <family val="2"/>
    </font>
    <font>
      <b/>
      <sz val="11"/>
      <color indexed="12"/>
      <name val="Arial"/>
      <family val="2"/>
    </font>
    <font>
      <b/>
      <u/>
      <sz val="11"/>
      <color rgb="FF00B0F0"/>
      <name val="Arial"/>
      <family val="2"/>
    </font>
    <font>
      <b/>
      <u/>
      <sz val="12"/>
      <color rgb="FF00B0F0"/>
      <name val="Arial"/>
      <family val="2"/>
    </font>
    <font>
      <i/>
      <sz val="10"/>
      <color rgb="FF0070C0"/>
      <name val="Arial"/>
      <family val="2"/>
    </font>
    <font>
      <i/>
      <sz val="11"/>
      <color rgb="FF0070C0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theme="6" tint="-0.499984740745262"/>
      <name val="Arial"/>
      <family val="2"/>
    </font>
    <font>
      <i/>
      <sz val="11"/>
      <color theme="1"/>
      <name val="Arial"/>
      <family val="2"/>
    </font>
    <font>
      <i/>
      <sz val="11"/>
      <color indexed="8"/>
      <name val="Arial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>
      <alignment vertical="center"/>
      <protection locked="0"/>
    </xf>
    <xf numFmtId="167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23">
    <xf numFmtId="0" fontId="0" fillId="0" borderId="0" xfId="0"/>
    <xf numFmtId="0" fontId="3" fillId="0" borderId="0" xfId="0" quotePrefix="1" applyFont="1" applyAlignment="1">
      <alignment horizontal="left"/>
    </xf>
    <xf numFmtId="0" fontId="2" fillId="0" borderId="1" xfId="0" applyFont="1" applyBorder="1"/>
    <xf numFmtId="0" fontId="2" fillId="0" borderId="0" xfId="0" applyFont="1" applyFill="1"/>
    <xf numFmtId="0" fontId="2" fillId="0" borderId="0" xfId="0" quotePrefix="1" applyFont="1" applyFill="1" applyBorder="1" applyAlignment="1">
      <alignment horizontal="left"/>
    </xf>
    <xf numFmtId="0" fontId="2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/>
    <xf numFmtId="168" fontId="2" fillId="0" borderId="0" xfId="1" quotePrefix="1" applyNumberFormat="1" applyFont="1" applyFill="1" applyBorder="1" applyAlignment="1">
      <alignment horizontal="left"/>
    </xf>
    <xf numFmtId="168" fontId="2" fillId="0" borderId="0" xfId="1" applyNumberFormat="1" applyFont="1" applyFill="1"/>
    <xf numFmtId="168" fontId="2" fillId="0" borderId="3" xfId="1" applyNumberFormat="1" applyFont="1" applyFill="1" applyBorder="1"/>
    <xf numFmtId="168" fontId="2" fillId="0" borderId="0" xfId="1" applyNumberFormat="1" applyFont="1" applyFill="1" applyBorder="1"/>
    <xf numFmtId="168" fontId="2" fillId="0" borderId="3" xfId="1" quotePrefix="1" applyNumberFormat="1" applyFont="1" applyFill="1" applyBorder="1" applyAlignment="1">
      <alignment horizontal="left"/>
    </xf>
    <xf numFmtId="168" fontId="2" fillId="0" borderId="0" xfId="1" applyNumberFormat="1" applyFont="1" applyFill="1" applyAlignment="1">
      <alignment horizontal="right"/>
    </xf>
    <xf numFmtId="169" fontId="2" fillId="0" borderId="1" xfId="0" applyNumberFormat="1" applyFont="1" applyBorder="1"/>
    <xf numFmtId="168" fontId="2" fillId="0" borderId="4" xfId="1" applyNumberFormat="1" applyFont="1" applyFill="1" applyBorder="1"/>
    <xf numFmtId="168" fontId="2" fillId="0" borderId="1" xfId="1" applyNumberFormat="1" applyFont="1" applyFill="1" applyBorder="1"/>
    <xf numFmtId="168" fontId="4" fillId="0" borderId="0" xfId="1" applyNumberFormat="1" applyFont="1" applyFill="1"/>
    <xf numFmtId="168" fontId="4" fillId="0" borderId="2" xfId="1" applyNumberFormat="1" applyFont="1" applyFill="1" applyBorder="1"/>
    <xf numFmtId="168" fontId="4" fillId="0" borderId="2" xfId="1" applyNumberFormat="1" applyFont="1" applyFill="1" applyBorder="1" applyAlignment="1">
      <alignment horizontal="right"/>
    </xf>
    <xf numFmtId="168" fontId="4" fillId="0" borderId="0" xfId="1" applyNumberFormat="1" applyFont="1" applyFill="1" applyAlignment="1">
      <alignment horizontal="right"/>
    </xf>
    <xf numFmtId="168" fontId="4" fillId="0" borderId="2" xfId="1" applyNumberFormat="1" applyFont="1" applyFill="1" applyBorder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quotePrefix="1" applyFont="1" applyFill="1" applyAlignment="1">
      <alignment horizontal="left"/>
    </xf>
    <xf numFmtId="171" fontId="2" fillId="0" borderId="0" xfId="2" applyNumberFormat="1" applyFont="1" applyFill="1" applyAlignment="1">
      <alignment horizontal="right"/>
    </xf>
    <xf numFmtId="171" fontId="2" fillId="0" borderId="0" xfId="2" quotePrefix="1" applyNumberFormat="1" applyFont="1" applyFill="1" applyBorder="1" applyAlignment="1">
      <alignment horizontal="right"/>
    </xf>
    <xf numFmtId="171" fontId="2" fillId="0" borderId="3" xfId="2" applyNumberFormat="1" applyFont="1" applyFill="1" applyBorder="1" applyAlignment="1">
      <alignment horizontal="right"/>
    </xf>
    <xf numFmtId="171" fontId="2" fillId="0" borderId="0" xfId="2" applyNumberFormat="1" applyFont="1" applyFill="1" applyBorder="1" applyAlignment="1">
      <alignment horizontal="right"/>
    </xf>
    <xf numFmtId="171" fontId="2" fillId="0" borderId="3" xfId="2" quotePrefix="1" applyNumberFormat="1" applyFont="1" applyFill="1" applyBorder="1" applyAlignment="1">
      <alignment horizontal="right"/>
    </xf>
    <xf numFmtId="171" fontId="2" fillId="0" borderId="4" xfId="2" applyNumberFormat="1" applyFont="1" applyFill="1" applyBorder="1" applyAlignment="1">
      <alignment horizontal="right"/>
    </xf>
    <xf numFmtId="171" fontId="2" fillId="0" borderId="2" xfId="2" applyNumberFormat="1" applyFont="1" applyFill="1" applyBorder="1" applyAlignment="1">
      <alignment horizontal="right"/>
    </xf>
    <xf numFmtId="0" fontId="9" fillId="0" borderId="0" xfId="0" quotePrefix="1" applyFont="1" applyAlignment="1">
      <alignment horizontal="left"/>
    </xf>
    <xf numFmtId="171" fontId="8" fillId="0" borderId="0" xfId="2" quotePrefix="1" applyNumberFormat="1" applyFont="1" applyFill="1" applyBorder="1" applyAlignment="1">
      <alignment horizontal="right"/>
    </xf>
    <xf numFmtId="171" fontId="8" fillId="0" borderId="3" xfId="2" applyNumberFormat="1" applyFont="1" applyFill="1" applyBorder="1" applyAlignment="1">
      <alignment horizontal="right"/>
    </xf>
    <xf numFmtId="171" fontId="8" fillId="0" borderId="4" xfId="2" applyNumberFormat="1" applyFont="1" applyFill="1" applyBorder="1" applyAlignment="1">
      <alignment horizontal="right"/>
    </xf>
    <xf numFmtId="0" fontId="10" fillId="0" borderId="1" xfId="0" applyFont="1" applyBorder="1"/>
    <xf numFmtId="0" fontId="2" fillId="0" borderId="0" xfId="0" quotePrefix="1" applyFont="1" applyFill="1" applyAlignment="1">
      <alignment horizontal="left" wrapText="1" indent="4"/>
    </xf>
    <xf numFmtId="0" fontId="8" fillId="0" borderId="0" xfId="0" applyFont="1" applyFill="1"/>
    <xf numFmtId="0" fontId="10" fillId="0" borderId="1" xfId="0" applyFont="1" applyFill="1" applyBorder="1"/>
    <xf numFmtId="168" fontId="2" fillId="0" borderId="0" xfId="1" applyNumberFormat="1" applyFont="1" applyFill="1" applyAlignment="1"/>
    <xf numFmtId="168" fontId="2" fillId="0" borderId="0" xfId="1" quotePrefix="1" applyNumberFormat="1" applyFont="1" applyFill="1" applyAlignment="1">
      <alignment horizontal="left"/>
    </xf>
    <xf numFmtId="0" fontId="2" fillId="0" borderId="1" xfId="0" applyFont="1" applyFill="1" applyBorder="1" applyAlignment="1"/>
    <xf numFmtId="168" fontId="2" fillId="0" borderId="0" xfId="1" quotePrefix="1" applyNumberFormat="1" applyFont="1" applyFill="1" applyAlignment="1">
      <alignment horizontal="right"/>
    </xf>
    <xf numFmtId="168" fontId="2" fillId="0" borderId="1" xfId="1" applyNumberFormat="1" applyFont="1" applyFill="1" applyBorder="1" applyAlignment="1"/>
    <xf numFmtId="168" fontId="8" fillId="0" borderId="0" xfId="1" applyNumberFormat="1" applyFont="1" applyFill="1"/>
    <xf numFmtId="168" fontId="2" fillId="0" borderId="4" xfId="1" applyNumberFormat="1" applyFont="1" applyFill="1" applyBorder="1" applyAlignment="1">
      <alignment horizontal="left"/>
    </xf>
    <xf numFmtId="168" fontId="4" fillId="0" borderId="0" xfId="1" applyNumberFormat="1" applyFont="1" applyFill="1" applyAlignment="1"/>
    <xf numFmtId="168" fontId="4" fillId="0" borderId="0" xfId="1" quotePrefix="1" applyNumberFormat="1" applyFont="1" applyFill="1" applyAlignment="1">
      <alignment horizontal="left"/>
    </xf>
    <xf numFmtId="168" fontId="4" fillId="0" borderId="2" xfId="1" applyNumberFormat="1" applyFont="1" applyFill="1" applyBorder="1" applyAlignment="1"/>
    <xf numFmtId="168" fontId="4" fillId="0" borderId="2" xfId="1" quotePrefix="1" applyNumberFormat="1" applyFont="1" applyFill="1" applyBorder="1" applyAlignment="1">
      <alignment horizontal="left"/>
    </xf>
    <xf numFmtId="168" fontId="4" fillId="0" borderId="0" xfId="1" applyNumberFormat="1" applyFont="1" applyFill="1" applyBorder="1" applyAlignment="1"/>
    <xf numFmtId="168" fontId="4" fillId="0" borderId="0" xfId="1" quotePrefix="1" applyNumberFormat="1" applyFont="1" applyFill="1" applyBorder="1" applyAlignment="1">
      <alignment horizontal="left"/>
    </xf>
    <xf numFmtId="167" fontId="6" fillId="0" borderId="0" xfId="0" applyNumberFormat="1" applyFont="1"/>
    <xf numFmtId="0" fontId="11" fillId="0" borderId="0" xfId="3" applyFill="1"/>
    <xf numFmtId="0" fontId="12" fillId="0" borderId="0" xfId="3" applyFont="1" applyFill="1"/>
    <xf numFmtId="0" fontId="13" fillId="0" borderId="0" xfId="3" applyFont="1" applyFill="1"/>
    <xf numFmtId="173" fontId="13" fillId="0" borderId="0" xfId="3" applyNumberFormat="1" applyFont="1" applyFill="1"/>
    <xf numFmtId="0" fontId="11" fillId="0" borderId="0" xfId="3" applyFill="1" applyBorder="1"/>
    <xf numFmtId="173" fontId="12" fillId="0" borderId="0" xfId="3" applyNumberFormat="1" applyFont="1" applyFill="1"/>
    <xf numFmtId="169" fontId="8" fillId="0" borderId="1" xfId="0" applyNumberFormat="1" applyFont="1" applyBorder="1"/>
    <xf numFmtId="0" fontId="2" fillId="0" borderId="0" xfId="3" applyFont="1" applyFill="1"/>
    <xf numFmtId="0" fontId="8" fillId="0" borderId="0" xfId="3" applyFont="1" applyFill="1"/>
    <xf numFmtId="172" fontId="4" fillId="0" borderId="0" xfId="4" applyNumberFormat="1" applyFont="1" applyFill="1"/>
    <xf numFmtId="173" fontId="2" fillId="0" borderId="0" xfId="3" applyNumberFormat="1" applyFont="1" applyFill="1"/>
    <xf numFmtId="0" fontId="2" fillId="0" borderId="0" xfId="3" applyFont="1" applyFill="1" applyAlignment="1">
      <alignment horizontal="left" indent="2"/>
    </xf>
    <xf numFmtId="37" fontId="4" fillId="0" borderId="0" xfId="3" applyNumberFormat="1" applyFont="1" applyFill="1"/>
    <xf numFmtId="0" fontId="4" fillId="0" borderId="0" xfId="3" applyFont="1" applyFill="1"/>
    <xf numFmtId="168" fontId="4" fillId="0" borderId="0" xfId="5" applyNumberFormat="1" applyFont="1" applyFill="1" applyAlignment="1"/>
    <xf numFmtId="165" fontId="4" fillId="0" borderId="0" xfId="5" applyNumberFormat="1" applyFont="1" applyAlignment="1">
      <alignment horizontal="right"/>
    </xf>
    <xf numFmtId="37" fontId="4" fillId="0" borderId="0" xfId="5" applyNumberFormat="1" applyFont="1" applyFill="1"/>
    <xf numFmtId="37" fontId="2" fillId="0" borderId="0" xfId="3" applyNumberFormat="1" applyFont="1" applyFill="1"/>
    <xf numFmtId="0" fontId="2" fillId="0" borderId="0" xfId="3" applyFont="1" applyFill="1" applyBorder="1" applyAlignment="1">
      <alignment horizontal="left" indent="2"/>
    </xf>
    <xf numFmtId="0" fontId="2" fillId="0" borderId="0" xfId="3" applyFont="1" applyFill="1" applyBorder="1"/>
    <xf numFmtId="37" fontId="4" fillId="0" borderId="0" xfId="3" applyNumberFormat="1" applyFont="1" applyFill="1" applyBorder="1"/>
    <xf numFmtId="0" fontId="4" fillId="0" borderId="0" xfId="3" applyFont="1" applyFill="1" applyBorder="1"/>
    <xf numFmtId="37" fontId="4" fillId="0" borderId="2" xfId="3" applyNumberFormat="1" applyFont="1" applyFill="1" applyBorder="1"/>
    <xf numFmtId="37" fontId="2" fillId="0" borderId="4" xfId="3" applyNumberFormat="1" applyFont="1" applyFill="1" applyBorder="1"/>
    <xf numFmtId="172" fontId="8" fillId="0" borderId="5" xfId="4" applyNumberFormat="1" applyFont="1" applyFill="1" applyBorder="1"/>
    <xf numFmtId="172" fontId="2" fillId="0" borderId="5" xfId="4" applyNumberFormat="1" applyFont="1" applyFill="1" applyBorder="1"/>
    <xf numFmtId="167" fontId="4" fillId="0" borderId="4" xfId="1" applyNumberFormat="1" applyFont="1" applyFill="1" applyBorder="1"/>
    <xf numFmtId="167" fontId="4" fillId="0" borderId="1" xfId="1" applyNumberFormat="1" applyFont="1" applyFill="1" applyBorder="1"/>
    <xf numFmtId="168" fontId="6" fillId="0" borderId="0" xfId="0" applyNumberFormat="1" applyFont="1"/>
    <xf numFmtId="170" fontId="16" fillId="0" borderId="0" xfId="7" applyNumberFormat="1" applyFont="1"/>
    <xf numFmtId="171" fontId="16" fillId="0" borderId="0" xfId="8" applyNumberFormat="1" applyFont="1"/>
    <xf numFmtId="167" fontId="0" fillId="0" borderId="0" xfId="0" applyNumberFormat="1"/>
    <xf numFmtId="165" fontId="15" fillId="0" borderId="2" xfId="0" applyNumberFormat="1" applyFont="1" applyBorder="1" applyAlignment="1">
      <alignment horizontal="right"/>
    </xf>
    <xf numFmtId="175" fontId="15" fillId="0" borderId="0" xfId="0" applyNumberFormat="1" applyFont="1"/>
    <xf numFmtId="174" fontId="17" fillId="0" borderId="0" xfId="0" applyNumberFormat="1" applyFont="1" applyFill="1" applyBorder="1"/>
    <xf numFmtId="0" fontId="0" fillId="0" borderId="0" xfId="0" applyFont="1"/>
    <xf numFmtId="0" fontId="18" fillId="0" borderId="0" xfId="0" applyFont="1"/>
    <xf numFmtId="0" fontId="19" fillId="0" borderId="0" xfId="0" applyFont="1"/>
    <xf numFmtId="171" fontId="10" fillId="0" borderId="0" xfId="8" applyNumberFormat="1" applyFont="1"/>
    <xf numFmtId="171" fontId="20" fillId="0" borderId="0" xfId="8" applyNumberFormat="1" applyFont="1"/>
    <xf numFmtId="175" fontId="6" fillId="0" borderId="0" xfId="0" applyNumberFormat="1" applyFont="1"/>
    <xf numFmtId="170" fontId="10" fillId="0" borderId="0" xfId="7" applyNumberFormat="1" applyFont="1"/>
    <xf numFmtId="0" fontId="23" fillId="0" borderId="2" xfId="0" applyFont="1" applyBorder="1"/>
    <xf numFmtId="0" fontId="6" fillId="0" borderId="2" xfId="0" applyFont="1" applyBorder="1"/>
    <xf numFmtId="0" fontId="6" fillId="0" borderId="0" xfId="0" applyFont="1" applyFill="1" applyBorder="1"/>
    <xf numFmtId="0" fontId="6" fillId="0" borderId="0" xfId="0" applyFont="1" applyAlignment="1">
      <alignment horizontal="left"/>
    </xf>
    <xf numFmtId="170" fontId="20" fillId="0" borderId="0" xfId="7" applyNumberFormat="1" applyFont="1" applyAlignment="1">
      <alignment horizontal="right"/>
    </xf>
    <xf numFmtId="0" fontId="6" fillId="0" borderId="0" xfId="0" applyFont="1" applyAlignment="1">
      <alignment horizontal="right"/>
    </xf>
    <xf numFmtId="171" fontId="6" fillId="0" borderId="0" xfId="8" applyNumberFormat="1" applyFont="1"/>
    <xf numFmtId="0" fontId="6" fillId="0" borderId="5" xfId="0" applyFont="1" applyBorder="1" applyAlignment="1">
      <alignment horizontal="left"/>
    </xf>
    <xf numFmtId="170" fontId="2" fillId="0" borderId="5" xfId="7" applyNumberFormat="1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5" xfId="0" applyFont="1" applyBorder="1"/>
    <xf numFmtId="171" fontId="6" fillId="0" borderId="0" xfId="0" applyNumberFormat="1" applyFont="1"/>
    <xf numFmtId="0" fontId="6" fillId="0" borderId="2" xfId="0" applyFont="1" applyFill="1" applyBorder="1" applyAlignment="1">
      <alignment horizontal="left"/>
    </xf>
    <xf numFmtId="165" fontId="23" fillId="0" borderId="2" xfId="0" applyNumberFormat="1" applyFont="1" applyBorder="1" applyAlignment="1">
      <alignment horizontal="right"/>
    </xf>
    <xf numFmtId="0" fontId="23" fillId="0" borderId="0" xfId="0" applyFont="1"/>
    <xf numFmtId="175" fontId="23" fillId="0" borderId="0" xfId="0" applyNumberFormat="1" applyFont="1"/>
    <xf numFmtId="0" fontId="6" fillId="0" borderId="0" xfId="0" applyFont="1" applyBorder="1"/>
    <xf numFmtId="170" fontId="6" fillId="0" borderId="0" xfId="7" applyNumberFormat="1" applyFont="1" applyBorder="1"/>
    <xf numFmtId="174" fontId="6" fillId="0" borderId="0" xfId="0" applyNumberFormat="1" applyFont="1"/>
    <xf numFmtId="170" fontId="6" fillId="0" borderId="0" xfId="7" applyNumberFormat="1" applyFont="1"/>
    <xf numFmtId="0" fontId="6" fillId="0" borderId="0" xfId="0" applyFont="1" applyAlignment="1">
      <alignment horizontal="centerContinuous"/>
    </xf>
    <xf numFmtId="176" fontId="6" fillId="0" borderId="0" xfId="0" applyNumberFormat="1" applyFont="1" applyAlignment="1">
      <alignment horizontal="right"/>
    </xf>
    <xf numFmtId="174" fontId="6" fillId="0" borderId="0" xfId="0" applyNumberFormat="1" applyFont="1" applyAlignment="1">
      <alignment horizontal="right"/>
    </xf>
    <xf numFmtId="173" fontId="6" fillId="0" borderId="0" xfId="0" applyNumberFormat="1" applyFont="1" applyAlignment="1">
      <alignment horizontal="right"/>
    </xf>
    <xf numFmtId="0" fontId="23" fillId="0" borderId="5" xfId="0" applyFont="1" applyBorder="1"/>
    <xf numFmtId="170" fontId="23" fillId="0" borderId="5" xfId="0" applyNumberFormat="1" applyFont="1" applyBorder="1"/>
    <xf numFmtId="0" fontId="23" fillId="0" borderId="6" xfId="0" applyFont="1" applyBorder="1"/>
    <xf numFmtId="170" fontId="25" fillId="0" borderId="7" xfId="7" applyNumberFormat="1" applyFont="1" applyBorder="1"/>
    <xf numFmtId="170" fontId="23" fillId="0" borderId="7" xfId="7" applyNumberFormat="1" applyFont="1" applyBorder="1"/>
    <xf numFmtId="165" fontId="26" fillId="0" borderId="0" xfId="6" applyNumberFormat="1" applyFont="1" applyBorder="1">
      <alignment vertical="center"/>
      <protection locked="0"/>
    </xf>
    <xf numFmtId="165" fontId="21" fillId="0" borderId="0" xfId="6" applyNumberFormat="1" applyFont="1" applyBorder="1">
      <alignment vertical="center"/>
      <protection locked="0"/>
    </xf>
    <xf numFmtId="0" fontId="8" fillId="0" borderId="0" xfId="0" applyFont="1" applyAlignment="1">
      <alignment horizontal="right"/>
    </xf>
    <xf numFmtId="174" fontId="2" fillId="0" borderId="0" xfId="0" applyNumberFormat="1" applyFont="1" applyFill="1" applyBorder="1"/>
    <xf numFmtId="171" fontId="24" fillId="0" borderId="0" xfId="8" applyNumberFormat="1" applyFont="1"/>
    <xf numFmtId="170" fontId="6" fillId="3" borderId="0" xfId="7" applyNumberFormat="1" applyFont="1" applyFill="1"/>
    <xf numFmtId="170" fontId="6" fillId="0" borderId="0" xfId="7" applyNumberFormat="1" applyFont="1" applyFill="1"/>
    <xf numFmtId="170" fontId="24" fillId="0" borderId="0" xfId="7" applyNumberFormat="1" applyFont="1" applyFill="1"/>
    <xf numFmtId="170" fontId="27" fillId="0" borderId="0" xfId="7" applyNumberFormat="1" applyFont="1" applyFill="1"/>
    <xf numFmtId="170" fontId="10" fillId="0" borderId="0" xfId="7" applyNumberFormat="1" applyFont="1" applyFill="1"/>
    <xf numFmtId="0" fontId="24" fillId="0" borderId="0" xfId="0" applyFont="1"/>
    <xf numFmtId="170" fontId="22" fillId="0" borderId="0" xfId="7" applyNumberFormat="1" applyFont="1"/>
    <xf numFmtId="170" fontId="28" fillId="3" borderId="0" xfId="7" applyNumberFormat="1" applyFont="1" applyFill="1" applyBorder="1" applyAlignment="1" applyProtection="1">
      <alignment vertical="center"/>
      <protection locked="0"/>
    </xf>
    <xf numFmtId="170" fontId="22" fillId="0" borderId="0" xfId="7" applyNumberFormat="1" applyFont="1" applyBorder="1" applyAlignment="1" applyProtection="1">
      <alignment vertical="center"/>
      <protection locked="0"/>
    </xf>
    <xf numFmtId="170" fontId="10" fillId="3" borderId="0" xfId="7" applyNumberFormat="1" applyFont="1" applyFill="1"/>
    <xf numFmtId="170" fontId="2" fillId="0" borderId="0" xfId="7" applyNumberFormat="1" applyFont="1"/>
    <xf numFmtId="170" fontId="21" fillId="0" borderId="0" xfId="7" applyNumberFormat="1" applyFont="1"/>
    <xf numFmtId="171" fontId="21" fillId="0" borderId="0" xfId="0" applyNumberFormat="1" applyFont="1"/>
    <xf numFmtId="171" fontId="10" fillId="0" borderId="0" xfId="0" applyNumberFormat="1" applyFont="1"/>
    <xf numFmtId="170" fontId="8" fillId="3" borderId="0" xfId="7" applyNumberFormat="1" applyFont="1" applyFill="1" applyBorder="1" applyAlignment="1" applyProtection="1">
      <alignment vertical="center"/>
      <protection locked="0"/>
    </xf>
    <xf numFmtId="170" fontId="26" fillId="0" borderId="0" xfId="7" applyNumberFormat="1" applyFont="1" applyBorder="1" applyAlignment="1" applyProtection="1">
      <alignment vertical="center"/>
      <protection locked="0"/>
    </xf>
    <xf numFmtId="0" fontId="6" fillId="0" borderId="0" xfId="0" quotePrefix="1" applyFont="1"/>
    <xf numFmtId="170" fontId="23" fillId="0" borderId="0" xfId="7" applyNumberFormat="1" applyFont="1"/>
    <xf numFmtId="170" fontId="24" fillId="0" borderId="0" xfId="7" applyNumberFormat="1" applyFont="1" applyBorder="1"/>
    <xf numFmtId="170" fontId="24" fillId="0" borderId="2" xfId="7" applyNumberFormat="1" applyFont="1" applyBorder="1"/>
    <xf numFmtId="170" fontId="6" fillId="0" borderId="0" xfId="0" applyNumberFormat="1" applyFont="1"/>
    <xf numFmtId="10" fontId="21" fillId="0" borderId="0" xfId="0" applyNumberFormat="1" applyFont="1"/>
    <xf numFmtId="168" fontId="22" fillId="0" borderId="0" xfId="1" applyNumberFormat="1" applyFont="1"/>
    <xf numFmtId="168" fontId="6" fillId="0" borderId="0" xfId="1" applyNumberFormat="1" applyFont="1"/>
    <xf numFmtId="168" fontId="23" fillId="0" borderId="0" xfId="1" applyNumberFormat="1" applyFont="1"/>
    <xf numFmtId="168" fontId="10" fillId="0" borderId="0" xfId="1" applyNumberFormat="1" applyFont="1"/>
    <xf numFmtId="168" fontId="0" fillId="0" borderId="0" xfId="1" applyNumberFormat="1" applyFont="1"/>
    <xf numFmtId="171" fontId="10" fillId="0" borderId="0" xfId="2" applyNumberFormat="1" applyFont="1"/>
    <xf numFmtId="0" fontId="8" fillId="0" borderId="5" xfId="0" applyFont="1" applyBorder="1"/>
    <xf numFmtId="168" fontId="6" fillId="0" borderId="5" xfId="1" applyNumberFormat="1" applyFont="1" applyBorder="1"/>
    <xf numFmtId="168" fontId="10" fillId="0" borderId="5" xfId="1" applyNumberFormat="1" applyFont="1" applyBorder="1"/>
    <xf numFmtId="168" fontId="8" fillId="0" borderId="8" xfId="1" applyNumberFormat="1" applyFont="1" applyBorder="1"/>
    <xf numFmtId="168" fontId="23" fillId="0" borderId="8" xfId="1" applyNumberFormat="1" applyFont="1" applyBorder="1"/>
    <xf numFmtId="0" fontId="2" fillId="0" borderId="1" xfId="3" applyFont="1" applyFill="1" applyBorder="1"/>
    <xf numFmtId="0" fontId="29" fillId="0" borderId="0" xfId="0" applyFont="1"/>
    <xf numFmtId="0" fontId="7" fillId="0" borderId="8" xfId="0" applyFont="1" applyBorder="1"/>
    <xf numFmtId="165" fontId="31" fillId="0" borderId="0" xfId="6" applyNumberFormat="1" applyFont="1" applyBorder="1">
      <alignment vertical="center"/>
      <protection locked="0"/>
    </xf>
    <xf numFmtId="0" fontId="0" fillId="4" borderId="0" xfId="0" applyFill="1"/>
    <xf numFmtId="0" fontId="6" fillId="4" borderId="0" xfId="0" applyFont="1" applyFill="1"/>
    <xf numFmtId="175" fontId="6" fillId="4" borderId="0" xfId="0" applyNumberFormat="1" applyFont="1" applyFill="1"/>
    <xf numFmtId="170" fontId="10" fillId="4" borderId="0" xfId="7" applyNumberFormat="1" applyFont="1" applyFill="1"/>
    <xf numFmtId="0" fontId="32" fillId="2" borderId="0" xfId="0" applyFont="1" applyFill="1" applyAlignment="1">
      <alignment horizontal="right"/>
    </xf>
    <xf numFmtId="0" fontId="33" fillId="0" borderId="0" xfId="0" applyFont="1"/>
    <xf numFmtId="0" fontId="34" fillId="0" borderId="0" xfId="0" quotePrefix="1" applyFont="1" applyAlignment="1">
      <alignment horizontal="left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horizontal="left" vertical="top" indent="2"/>
    </xf>
    <xf numFmtId="0" fontId="12" fillId="0" borderId="0" xfId="0" applyFont="1" applyAlignment="1">
      <alignment vertical="top"/>
    </xf>
    <xf numFmtId="0" fontId="12" fillId="0" borderId="5" xfId="0" applyFont="1" applyBorder="1" applyAlignment="1">
      <alignment vertical="top"/>
    </xf>
    <xf numFmtId="0" fontId="7" fillId="0" borderId="5" xfId="0" applyFont="1" applyBorder="1"/>
    <xf numFmtId="0" fontId="6" fillId="0" borderId="1" xfId="0" applyFont="1" applyBorder="1"/>
    <xf numFmtId="169" fontId="12" fillId="0" borderId="1" xfId="0" applyNumberFormat="1" applyFont="1" applyBorder="1" applyAlignment="1">
      <alignment vertical="top"/>
    </xf>
    <xf numFmtId="164" fontId="4" fillId="0" borderId="0" xfId="0" applyNumberFormat="1" applyFont="1" applyAlignment="1">
      <alignment vertical="top"/>
    </xf>
    <xf numFmtId="171" fontId="19" fillId="0" borderId="0" xfId="2" applyNumberFormat="1" applyFont="1" applyAlignment="1">
      <alignment vertical="top"/>
    </xf>
    <xf numFmtId="171" fontId="36" fillId="0" borderId="0" xfId="2" applyNumberFormat="1" applyFont="1" applyAlignment="1">
      <alignment vertical="top"/>
    </xf>
    <xf numFmtId="37" fontId="4" fillId="0" borderId="0" xfId="0" applyNumberFormat="1" applyFont="1" applyAlignment="1">
      <alignment vertical="top"/>
    </xf>
    <xf numFmtId="37" fontId="2" fillId="0" borderId="0" xfId="0" applyNumberFormat="1" applyFont="1" applyAlignment="1">
      <alignment vertical="top"/>
    </xf>
    <xf numFmtId="164" fontId="8" fillId="0" borderId="5" xfId="0" applyNumberFormat="1" applyFont="1" applyBorder="1" applyAlignment="1">
      <alignment vertical="top"/>
    </xf>
    <xf numFmtId="164" fontId="6" fillId="0" borderId="0" xfId="0" applyNumberFormat="1" applyFont="1"/>
    <xf numFmtId="0" fontId="35" fillId="0" borderId="0" xfId="0" applyFont="1" applyAlignment="1">
      <alignment horizontal="left" vertical="top" indent="2"/>
    </xf>
    <xf numFmtId="168" fontId="2" fillId="0" borderId="2" xfId="1" applyNumberFormat="1" applyFont="1" applyFill="1" applyBorder="1"/>
    <xf numFmtId="171" fontId="4" fillId="0" borderId="2" xfId="2" applyNumberFormat="1" applyFont="1" applyFill="1" applyBorder="1" applyAlignment="1">
      <alignment horizontal="right"/>
    </xf>
    <xf numFmtId="9" fontId="4" fillId="0" borderId="0" xfId="0" applyNumberFormat="1" applyFont="1"/>
    <xf numFmtId="171" fontId="4" fillId="0" borderId="0" xfId="0" applyNumberFormat="1" applyFont="1"/>
    <xf numFmtId="171" fontId="6" fillId="0" borderId="0" xfId="2" applyNumberFormat="1" applyFont="1"/>
    <xf numFmtId="168" fontId="2" fillId="0" borderId="2" xfId="1" applyNumberFormat="1" applyFont="1" applyFill="1" applyBorder="1" applyAlignment="1">
      <alignment horizontal="left"/>
    </xf>
    <xf numFmtId="168" fontId="4" fillId="0" borderId="0" xfId="1" applyNumberFormat="1" applyFont="1"/>
    <xf numFmtId="171" fontId="4" fillId="0" borderId="0" xfId="2" applyNumberFormat="1" applyFont="1"/>
    <xf numFmtId="168" fontId="30" fillId="0" borderId="0" xfId="1" quotePrefix="1" applyNumberFormat="1" applyFont="1" applyFill="1" applyAlignment="1">
      <alignment horizontal="left"/>
    </xf>
    <xf numFmtId="168" fontId="30" fillId="0" borderId="2" xfId="1" quotePrefix="1" applyNumberFormat="1" applyFont="1" applyFill="1" applyBorder="1" applyAlignment="1">
      <alignment horizontal="left"/>
    </xf>
    <xf numFmtId="178" fontId="0" fillId="0" borderId="0" xfId="0" applyNumberFormat="1"/>
    <xf numFmtId="0" fontId="23" fillId="5" borderId="0" xfId="0" applyFont="1" applyFill="1"/>
    <xf numFmtId="0" fontId="15" fillId="5" borderId="0" xfId="0" applyFont="1" applyFill="1"/>
    <xf numFmtId="0" fontId="0" fillId="5" borderId="0" xfId="0" applyFill="1"/>
    <xf numFmtId="0" fontId="6" fillId="0" borderId="9" xfId="0" applyFont="1" applyBorder="1" applyAlignment="1">
      <alignment horizontal="left" indent="1"/>
    </xf>
    <xf numFmtId="0" fontId="6" fillId="0" borderId="10" xfId="0" applyFont="1" applyBorder="1"/>
    <xf numFmtId="170" fontId="6" fillId="0" borderId="10" xfId="7" applyNumberFormat="1" applyFont="1" applyBorder="1"/>
    <xf numFmtId="170" fontId="6" fillId="0" borderId="11" xfId="7" applyNumberFormat="1" applyFont="1" applyBorder="1"/>
    <xf numFmtId="0" fontId="6" fillId="0" borderId="12" xfId="0" applyFont="1" applyBorder="1" applyAlignment="1">
      <alignment horizontal="left" indent="1"/>
    </xf>
    <xf numFmtId="170" fontId="6" fillId="0" borderId="13" xfId="7" applyNumberFormat="1" applyFont="1" applyBorder="1"/>
    <xf numFmtId="0" fontId="6" fillId="0" borderId="14" xfId="0" applyFont="1" applyBorder="1" applyAlignment="1">
      <alignment horizontal="left" indent="1"/>
    </xf>
    <xf numFmtId="170" fontId="6" fillId="0" borderId="1" xfId="7" applyNumberFormat="1" applyFont="1" applyBorder="1"/>
    <xf numFmtId="170" fontId="6" fillId="0" borderId="15" xfId="7" applyNumberFormat="1" applyFont="1" applyBorder="1"/>
    <xf numFmtId="170" fontId="4" fillId="0" borderId="0" xfId="7" applyNumberFormat="1" applyFont="1" applyFill="1"/>
    <xf numFmtId="168" fontId="30" fillId="0" borderId="0" xfId="1" applyNumberFormat="1" applyFont="1" applyFill="1"/>
    <xf numFmtId="167" fontId="2" fillId="0" borderId="4" xfId="1" applyNumberFormat="1" applyFont="1" applyFill="1" applyBorder="1"/>
    <xf numFmtId="167" fontId="2" fillId="0" borderId="1" xfId="1" applyNumberFormat="1" applyFont="1" applyFill="1" applyBorder="1"/>
    <xf numFmtId="172" fontId="30" fillId="0" borderId="0" xfId="4" applyNumberFormat="1" applyFont="1" applyFill="1"/>
    <xf numFmtId="0" fontId="30" fillId="0" borderId="0" xfId="3" applyFont="1" applyFill="1"/>
    <xf numFmtId="165" fontId="30" fillId="0" borderId="0" xfId="5" applyNumberFormat="1" applyFont="1" applyAlignment="1">
      <alignment horizontal="right"/>
    </xf>
    <xf numFmtId="37" fontId="30" fillId="0" borderId="0" xfId="5" applyNumberFormat="1" applyFont="1" applyFill="1"/>
    <xf numFmtId="37" fontId="30" fillId="0" borderId="0" xfId="3" applyNumberFormat="1" applyFont="1" applyFill="1"/>
    <xf numFmtId="37" fontId="30" fillId="0" borderId="2" xfId="3" applyNumberFormat="1" applyFont="1" applyFill="1" applyBorder="1"/>
    <xf numFmtId="170" fontId="30" fillId="0" borderId="0" xfId="1" applyNumberFormat="1" applyFont="1" applyFill="1"/>
    <xf numFmtId="168" fontId="30" fillId="0" borderId="0" xfId="1" applyNumberFormat="1" applyFont="1" applyFill="1" applyAlignment="1"/>
    <xf numFmtId="170" fontId="24" fillId="0" borderId="0" xfId="7" applyNumberFormat="1" applyFont="1" applyFill="1" applyBorder="1"/>
    <xf numFmtId="170" fontId="24" fillId="0" borderId="2" xfId="7" applyNumberFormat="1" applyFont="1" applyFill="1" applyBorder="1"/>
    <xf numFmtId="0" fontId="37" fillId="0" borderId="0" xfId="0" applyFont="1"/>
    <xf numFmtId="37" fontId="11" fillId="0" borderId="0" xfId="0" applyNumberFormat="1" applyFont="1" applyAlignment="1">
      <alignment vertical="top"/>
    </xf>
    <xf numFmtId="37" fontId="12" fillId="0" borderId="0" xfId="0" applyNumberFormat="1" applyFont="1" applyAlignment="1">
      <alignment vertical="top"/>
    </xf>
    <xf numFmtId="170" fontId="28" fillId="4" borderId="0" xfId="7" applyNumberFormat="1" applyFont="1" applyFill="1" applyBorder="1" applyAlignment="1" applyProtection="1">
      <alignment vertical="center"/>
      <protection locked="0"/>
    </xf>
    <xf numFmtId="170" fontId="10" fillId="0" borderId="0" xfId="1" applyNumberFormat="1" applyFont="1" applyFill="1"/>
    <xf numFmtId="0" fontId="6" fillId="0" borderId="0" xfId="0" applyFont="1" applyFill="1"/>
    <xf numFmtId="168" fontId="6" fillId="0" borderId="0" xfId="0" applyNumberFormat="1" applyFont="1" applyFill="1"/>
    <xf numFmtId="0" fontId="6" fillId="0" borderId="8" xfId="0" applyFont="1" applyBorder="1"/>
    <xf numFmtId="170" fontId="10" fillId="0" borderId="8" xfId="7" applyNumberFormat="1" applyFont="1" applyBorder="1"/>
    <xf numFmtId="0" fontId="2" fillId="0" borderId="0" xfId="0" applyFont="1" applyFill="1" applyBorder="1"/>
    <xf numFmtId="167" fontId="4" fillId="0" borderId="0" xfId="1" applyNumberFormat="1" applyFont="1" applyFill="1" applyBorder="1"/>
    <xf numFmtId="167" fontId="2" fillId="0" borderId="0" xfId="1" applyNumberFormat="1" applyFont="1" applyFill="1" applyBorder="1"/>
    <xf numFmtId="0" fontId="7" fillId="0" borderId="0" xfId="0" applyFont="1" applyFill="1"/>
    <xf numFmtId="170" fontId="30" fillId="0" borderId="0" xfId="1" applyNumberFormat="1" applyFont="1" applyFill="1" applyBorder="1"/>
    <xf numFmtId="167" fontId="2" fillId="0" borderId="2" xfId="1" applyNumberFormat="1" applyFont="1" applyFill="1" applyBorder="1"/>
    <xf numFmtId="167" fontId="2" fillId="6" borderId="0" xfId="1" applyNumberFormat="1" applyFont="1" applyFill="1" applyBorder="1"/>
    <xf numFmtId="0" fontId="6" fillId="6" borderId="0" xfId="0" applyFont="1" applyFill="1"/>
    <xf numFmtId="0" fontId="8" fillId="0" borderId="0" xfId="0" applyFont="1" applyFill="1" applyAlignment="1">
      <alignment horizontal="left"/>
    </xf>
    <xf numFmtId="0" fontId="38" fillId="0" borderId="0" xfId="0" applyFont="1"/>
    <xf numFmtId="0" fontId="6" fillId="0" borderId="6" xfId="0" applyFont="1" applyFill="1" applyBorder="1"/>
    <xf numFmtId="168" fontId="6" fillId="0" borderId="7" xfId="1" applyNumberFormat="1" applyFont="1" applyFill="1" applyBorder="1"/>
    <xf numFmtId="0" fontId="0" fillId="0" borderId="0" xfId="0" applyFont="1" applyFill="1"/>
    <xf numFmtId="170" fontId="2" fillId="0" borderId="0" xfId="1" applyNumberFormat="1" applyFont="1" applyFill="1" applyBorder="1" applyAlignment="1" applyProtection="1">
      <alignment vertical="center"/>
      <protection locked="0"/>
    </xf>
    <xf numFmtId="170" fontId="28" fillId="0" borderId="0" xfId="7" applyNumberFormat="1" applyFont="1" applyFill="1" applyBorder="1" applyAlignment="1" applyProtection="1">
      <alignment vertical="center"/>
      <protection locked="0"/>
    </xf>
    <xf numFmtId="170" fontId="22" fillId="0" borderId="0" xfId="1" applyNumberFormat="1" applyFont="1" applyFill="1"/>
    <xf numFmtId="170" fontId="2" fillId="0" borderId="0" xfId="7" applyNumberFormat="1" applyFont="1" applyFill="1"/>
    <xf numFmtId="170" fontId="22" fillId="0" borderId="0" xfId="7" applyNumberFormat="1" applyFont="1" applyFill="1"/>
    <xf numFmtId="178" fontId="6" fillId="0" borderId="0" xfId="0" applyNumberFormat="1" applyFont="1" applyFill="1"/>
    <xf numFmtId="170" fontId="6" fillId="0" borderId="0" xfId="0" applyNumberFormat="1" applyFont="1" applyFill="1"/>
    <xf numFmtId="171" fontId="21" fillId="0" borderId="0" xfId="0" applyNumberFormat="1" applyFont="1" applyFill="1"/>
    <xf numFmtId="171" fontId="2" fillId="0" borderId="0" xfId="0" applyNumberFormat="1" applyFont="1" applyFill="1"/>
    <xf numFmtId="167" fontId="0" fillId="0" borderId="0" xfId="0" applyNumberFormat="1" applyFont="1" applyFill="1"/>
    <xf numFmtId="167" fontId="6" fillId="0" borderId="0" xfId="0" applyNumberFormat="1" applyFont="1" applyFill="1"/>
    <xf numFmtId="10" fontId="21" fillId="0" borderId="0" xfId="0" applyNumberFormat="1" applyFont="1" applyFill="1"/>
    <xf numFmtId="165" fontId="22" fillId="0" borderId="0" xfId="6" applyNumberFormat="1" applyFont="1" applyBorder="1">
      <alignment vertical="center"/>
      <protection locked="0"/>
    </xf>
    <xf numFmtId="171" fontId="2" fillId="0" borderId="0" xfId="8" applyNumberFormat="1" applyFont="1"/>
    <xf numFmtId="0" fontId="0" fillId="0" borderId="5" xfId="0" applyBorder="1"/>
    <xf numFmtId="0" fontId="0" fillId="0" borderId="2" xfId="0" applyBorder="1"/>
    <xf numFmtId="168" fontId="22" fillId="0" borderId="8" xfId="1" applyNumberFormat="1" applyFont="1" applyBorder="1"/>
    <xf numFmtId="170" fontId="4" fillId="0" borderId="0" xfId="1" applyNumberFormat="1" applyFont="1"/>
    <xf numFmtId="170" fontId="10" fillId="2" borderId="0" xfId="7" applyNumberFormat="1" applyFont="1" applyFill="1"/>
    <xf numFmtId="170" fontId="40" fillId="0" borderId="0" xfId="1" applyNumberFormat="1" applyFont="1"/>
    <xf numFmtId="170" fontId="4" fillId="0" borderId="0" xfId="7" applyNumberFormat="1" applyFont="1"/>
    <xf numFmtId="170" fontId="4" fillId="0" borderId="0" xfId="7" applyNumberFormat="1" applyFont="1" applyBorder="1" applyAlignment="1" applyProtection="1">
      <alignment vertical="center"/>
      <protection locked="0"/>
    </xf>
    <xf numFmtId="167" fontId="22" fillId="0" borderId="0" xfId="1" applyFont="1"/>
    <xf numFmtId="168" fontId="28" fillId="3" borderId="0" xfId="1" applyNumberFormat="1" applyFont="1" applyFill="1" applyBorder="1" applyAlignment="1" applyProtection="1">
      <alignment vertical="center"/>
      <protection locked="0"/>
    </xf>
    <xf numFmtId="168" fontId="10" fillId="3" borderId="0" xfId="1" applyNumberFormat="1" applyFont="1" applyFill="1"/>
    <xf numFmtId="168" fontId="21" fillId="0" borderId="0" xfId="1" applyNumberFormat="1" applyFont="1" applyFill="1"/>
    <xf numFmtId="168" fontId="2" fillId="0" borderId="0" xfId="1" applyNumberFormat="1" applyFont="1" applyBorder="1"/>
    <xf numFmtId="168" fontId="24" fillId="0" borderId="0" xfId="1" applyNumberFormat="1" applyFont="1"/>
    <xf numFmtId="168" fontId="24" fillId="0" borderId="0" xfId="1" applyNumberFormat="1" applyFont="1" applyFill="1"/>
    <xf numFmtId="168" fontId="10" fillId="0" borderId="0" xfId="1" applyNumberFormat="1" applyFont="1" applyFill="1"/>
    <xf numFmtId="168" fontId="24" fillId="0" borderId="0" xfId="1" applyNumberFormat="1" applyFont="1" applyBorder="1"/>
    <xf numFmtId="168" fontId="30" fillId="0" borderId="0" xfId="1" applyNumberFormat="1" applyFont="1" applyFill="1" applyBorder="1"/>
    <xf numFmtId="168" fontId="21" fillId="0" borderId="0" xfId="1" applyNumberFormat="1" applyFont="1"/>
    <xf numFmtId="168" fontId="24" fillId="0" borderId="0" xfId="1" applyNumberFormat="1" applyFont="1" applyFill="1" applyBorder="1"/>
    <xf numFmtId="168" fontId="2" fillId="0" borderId="0" xfId="1" applyNumberFormat="1" applyFont="1" applyBorder="1" applyAlignment="1" applyProtection="1">
      <alignment vertical="center"/>
      <protection locked="0"/>
    </xf>
    <xf numFmtId="168" fontId="22" fillId="0" borderId="0" xfId="1" applyNumberFormat="1" applyFont="1" applyBorder="1" applyAlignment="1" applyProtection="1">
      <alignment vertical="center"/>
      <protection locked="0"/>
    </xf>
    <xf numFmtId="168" fontId="6" fillId="0" borderId="0" xfId="1" applyNumberFormat="1" applyFont="1" applyFill="1"/>
    <xf numFmtId="177" fontId="4" fillId="0" borderId="0" xfId="0" applyNumberFormat="1" applyFont="1"/>
    <xf numFmtId="180" fontId="2" fillId="0" borderId="0" xfId="1" applyNumberFormat="1" applyFont="1" applyFill="1"/>
    <xf numFmtId="180" fontId="4" fillId="0" borderId="0" xfId="1" applyNumberFormat="1" applyFont="1" applyFill="1"/>
    <xf numFmtId="181" fontId="10" fillId="0" borderId="0" xfId="1" applyNumberFormat="1" applyFont="1" applyFill="1"/>
    <xf numFmtId="168" fontId="4" fillId="0" borderId="0" xfId="1" applyNumberFormat="1" applyFont="1" applyFill="1" applyBorder="1"/>
    <xf numFmtId="179" fontId="2" fillId="0" borderId="0" xfId="0" applyNumberFormat="1" applyFont="1" applyBorder="1"/>
    <xf numFmtId="167" fontId="4" fillId="0" borderId="0" xfId="1" applyNumberFormat="1" applyFont="1" applyAlignment="1">
      <alignment vertical="top"/>
    </xf>
    <xf numFmtId="168" fontId="10" fillId="6" borderId="0" xfId="1" applyNumberFormat="1" applyFont="1" applyFill="1"/>
    <xf numFmtId="168" fontId="6" fillId="6" borderId="0" xfId="1" applyNumberFormat="1" applyFont="1" applyFill="1"/>
    <xf numFmtId="168" fontId="2" fillId="6" borderId="0" xfId="1" applyNumberFormat="1" applyFont="1" applyFill="1" applyBorder="1"/>
    <xf numFmtId="170" fontId="4" fillId="0" borderId="0" xfId="1" applyNumberFormat="1" applyFont="1" applyBorder="1"/>
    <xf numFmtId="167" fontId="4" fillId="0" borderId="0" xfId="1" applyNumberFormat="1" applyFont="1" applyFill="1"/>
    <xf numFmtId="0" fontId="41" fillId="0" borderId="0" xfId="0" applyFont="1"/>
    <xf numFmtId="168" fontId="42" fillId="0" borderId="0" xfId="1" applyNumberFormat="1" applyFont="1"/>
    <xf numFmtId="168" fontId="41" fillId="0" borderId="0" xfId="1" applyNumberFormat="1" applyFont="1"/>
    <xf numFmtId="0" fontId="43" fillId="0" borderId="0" xfId="0" applyFont="1"/>
    <xf numFmtId="170" fontId="10" fillId="4" borderId="0" xfId="1" applyNumberFormat="1" applyFont="1" applyFill="1"/>
    <xf numFmtId="170" fontId="28" fillId="4" borderId="0" xfId="1" applyNumberFormat="1" applyFont="1" applyFill="1" applyBorder="1" applyAlignment="1" applyProtection="1">
      <alignment vertical="center"/>
      <protection locked="0"/>
    </xf>
    <xf numFmtId="170" fontId="4" fillId="0" borderId="0" xfId="1" applyNumberFormat="1" applyFont="1" applyFill="1" applyBorder="1" applyAlignment="1" applyProtection="1">
      <alignment vertical="center"/>
      <protection locked="0"/>
    </xf>
    <xf numFmtId="170" fontId="4" fillId="0" borderId="0" xfId="1" applyNumberFormat="1" applyFont="1" applyAlignment="1">
      <alignment vertical="top"/>
    </xf>
    <xf numFmtId="0" fontId="6" fillId="0" borderId="4" xfId="0" applyFont="1" applyBorder="1"/>
    <xf numFmtId="170" fontId="24" fillId="4" borderId="4" xfId="7" applyNumberFormat="1" applyFont="1" applyFill="1" applyBorder="1"/>
    <xf numFmtId="170" fontId="24" fillId="0" borderId="4" xfId="7" applyNumberFormat="1" applyFont="1" applyFill="1" applyBorder="1"/>
    <xf numFmtId="170" fontId="2" fillId="0" borderId="4" xfId="1" applyNumberFormat="1" applyFont="1" applyBorder="1" applyAlignment="1">
      <alignment vertical="top"/>
    </xf>
    <xf numFmtId="170" fontId="2" fillId="0" borderId="5" xfId="7" applyNumberFormat="1" applyFont="1" applyBorder="1" applyAlignment="1" applyProtection="1">
      <alignment vertical="center"/>
      <protection locked="0"/>
    </xf>
    <xf numFmtId="170" fontId="2" fillId="0" borderId="5" xfId="7" applyNumberFormat="1" applyFont="1" applyFill="1" applyBorder="1" applyAlignment="1" applyProtection="1">
      <alignment vertical="center"/>
      <protection locked="0"/>
    </xf>
    <xf numFmtId="170" fontId="4" fillId="0" borderId="5" xfId="7" applyNumberFormat="1" applyFont="1" applyBorder="1" applyAlignment="1" applyProtection="1">
      <alignment vertical="center"/>
      <protection locked="0"/>
    </xf>
    <xf numFmtId="170" fontId="4" fillId="0" borderId="0" xfId="0" applyNumberFormat="1" applyFont="1" applyFill="1"/>
    <xf numFmtId="0" fontId="0" fillId="7" borderId="0" xfId="0" applyFill="1"/>
    <xf numFmtId="0" fontId="39" fillId="7" borderId="0" xfId="0" applyFont="1" applyFill="1" applyAlignment="1">
      <alignment horizontal="left" indent="2"/>
    </xf>
    <xf numFmtId="0" fontId="39" fillId="7" borderId="0" xfId="0" applyFont="1" applyFill="1"/>
    <xf numFmtId="0" fontId="45" fillId="7" borderId="0" xfId="0" applyFont="1" applyFill="1"/>
    <xf numFmtId="0" fontId="44" fillId="7" borderId="0" xfId="9" applyFill="1"/>
    <xf numFmtId="0" fontId="46" fillId="7" borderId="0" xfId="0" applyFont="1" applyFill="1"/>
    <xf numFmtId="0" fontId="47" fillId="7" borderId="0" xfId="0" applyFont="1" applyFill="1"/>
  </cellXfs>
  <cellStyles count="10">
    <cellStyle name="Comma 2" xfId="5"/>
    <cellStyle name="Comma 3" xfId="7"/>
    <cellStyle name="Currency 2" xfId="4"/>
    <cellStyle name="Normal 2" xfId="3"/>
    <cellStyle name="Normal_BJH (Dec 2007)" xfId="6"/>
    <cellStyle name="Percent 2" xfId="8"/>
    <cellStyle name="Гиперссылка" xfId="9" builtinId="8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showGridLines="0" tabSelected="1" zoomScale="145" zoomScaleNormal="145" workbookViewId="0">
      <selection activeCell="A18" sqref="A18:D18"/>
    </sheetView>
  </sheetViews>
  <sheetFormatPr defaultRowHeight="15"/>
  <cols>
    <col min="1" max="16384" width="9.140625" style="316"/>
  </cols>
  <sheetData>
    <row r="1" spans="1:4" ht="31.5">
      <c r="A1" s="322" t="s">
        <v>249</v>
      </c>
    </row>
    <row r="2" spans="1:4" ht="2.25" customHeight="1"/>
    <row r="3" spans="1:4">
      <c r="A3" s="317" t="s">
        <v>231</v>
      </c>
    </row>
    <row r="4" spans="1:4">
      <c r="A4" s="317" t="s">
        <v>238</v>
      </c>
    </row>
    <row r="5" spans="1:4">
      <c r="B5" s="318"/>
      <c r="C5" s="318"/>
      <c r="D5" s="318"/>
    </row>
    <row r="6" spans="1:4">
      <c r="A6" s="319" t="s">
        <v>239</v>
      </c>
      <c r="C6" s="318"/>
      <c r="D6" s="318"/>
    </row>
    <row r="7" spans="1:4">
      <c r="A7" s="318"/>
      <c r="B7" s="320" t="s">
        <v>240</v>
      </c>
      <c r="C7" s="318"/>
      <c r="D7" s="318"/>
    </row>
    <row r="8" spans="1:4">
      <c r="B8" s="320" t="s">
        <v>241</v>
      </c>
    </row>
    <row r="9" spans="1:4">
      <c r="B9" s="320" t="s">
        <v>242</v>
      </c>
    </row>
    <row r="10" spans="1:4">
      <c r="B10" s="320" t="s">
        <v>243</v>
      </c>
    </row>
    <row r="11" spans="1:4">
      <c r="B11" s="320" t="s">
        <v>244</v>
      </c>
    </row>
    <row r="12" spans="1:4">
      <c r="B12" s="320" t="s">
        <v>245</v>
      </c>
    </row>
    <row r="13" spans="1:4">
      <c r="B13" s="320" t="s">
        <v>246</v>
      </c>
    </row>
    <row r="14" spans="1:4">
      <c r="B14" s="320" t="s">
        <v>247</v>
      </c>
    </row>
    <row r="15" spans="1:4">
      <c r="B15" s="320" t="s">
        <v>248</v>
      </c>
    </row>
    <row r="16" spans="1:4">
      <c r="B16" s="320" t="s">
        <v>161</v>
      </c>
    </row>
    <row r="18" spans="1:1" ht="18.75">
      <c r="A18" s="321"/>
    </row>
  </sheetData>
  <hyperlinks>
    <hyperlink ref="B7" location="IS!A1" display="Income Statements"/>
    <hyperlink ref="B8" location="BS!A1" display="Balance Sheet"/>
    <hyperlink ref="B9" location="CF!A1" display="Cash Flows"/>
    <hyperlink ref="B10" location="'Dep Capex '!A1" display="Depreciation Schedule"/>
    <hyperlink ref="B11" location="'Amort Intangible'!A1" display="Amortization Schedule"/>
    <hyperlink ref="B12" location="'Working Capital'!A1" display="Working Capital Schedule"/>
    <hyperlink ref="B13" location="'Other Long Term Asset Liability'!A1" display="Other Long Term Schedule"/>
    <hyperlink ref="B14" location="'Shareholders Equity'!A1" display="Shareholder's Equity Schedule"/>
    <hyperlink ref="B15" location="'Shares Outstanding '!A1" display="Shares Outstanding Schedule"/>
    <hyperlink ref="B16" location="Debt!A1" display="Debt Schedule"/>
  </hyperlinks>
  <pageMargins left="0.7" right="0.7" top="0.75" bottom="0.75" header="0.3" footer="0.3"/>
  <pageSetup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"/>
  <sheetViews>
    <sheetView zoomScale="115" zoomScaleNormal="115" workbookViewId="0"/>
  </sheetViews>
  <sheetFormatPr defaultRowHeight="15"/>
  <cols>
    <col min="1" max="1" width="3" style="91" customWidth="1"/>
    <col min="2" max="2" width="41.28515625" style="91" customWidth="1"/>
    <col min="3" max="5" width="0" style="91" hidden="1" customWidth="1"/>
    <col min="6" max="6" width="9.28515625" style="91" bestFit="1" customWidth="1"/>
    <col min="7" max="10" width="10" style="91" bestFit="1" customWidth="1"/>
    <col min="11" max="257" width="9.140625" style="91"/>
    <col min="258" max="258" width="37.5703125" style="91" customWidth="1"/>
    <col min="259" max="513" width="9.140625" style="91"/>
    <col min="514" max="514" width="37.5703125" style="91" customWidth="1"/>
    <col min="515" max="769" width="9.140625" style="91"/>
    <col min="770" max="770" width="37.5703125" style="91" customWidth="1"/>
    <col min="771" max="1025" width="9.140625" style="91"/>
    <col min="1026" max="1026" width="37.5703125" style="91" customWidth="1"/>
    <col min="1027" max="1281" width="9.140625" style="91"/>
    <col min="1282" max="1282" width="37.5703125" style="91" customWidth="1"/>
    <col min="1283" max="1537" width="9.140625" style="91"/>
    <col min="1538" max="1538" width="37.5703125" style="91" customWidth="1"/>
    <col min="1539" max="1793" width="9.140625" style="91"/>
    <col min="1794" max="1794" width="37.5703125" style="91" customWidth="1"/>
    <col min="1795" max="2049" width="9.140625" style="91"/>
    <col min="2050" max="2050" width="37.5703125" style="91" customWidth="1"/>
    <col min="2051" max="2305" width="9.140625" style="91"/>
    <col min="2306" max="2306" width="37.5703125" style="91" customWidth="1"/>
    <col min="2307" max="2561" width="9.140625" style="91"/>
    <col min="2562" max="2562" width="37.5703125" style="91" customWidth="1"/>
    <col min="2563" max="2817" width="9.140625" style="91"/>
    <col min="2818" max="2818" width="37.5703125" style="91" customWidth="1"/>
    <col min="2819" max="3073" width="9.140625" style="91"/>
    <col min="3074" max="3074" width="37.5703125" style="91" customWidth="1"/>
    <col min="3075" max="3329" width="9.140625" style="91"/>
    <col min="3330" max="3330" width="37.5703125" style="91" customWidth="1"/>
    <col min="3331" max="3585" width="9.140625" style="91"/>
    <col min="3586" max="3586" width="37.5703125" style="91" customWidth="1"/>
    <col min="3587" max="3841" width="9.140625" style="91"/>
    <col min="3842" max="3842" width="37.5703125" style="91" customWidth="1"/>
    <col min="3843" max="4097" width="9.140625" style="91"/>
    <col min="4098" max="4098" width="37.5703125" style="91" customWidth="1"/>
    <col min="4099" max="4353" width="9.140625" style="91"/>
    <col min="4354" max="4354" width="37.5703125" style="91" customWidth="1"/>
    <col min="4355" max="4609" width="9.140625" style="91"/>
    <col min="4610" max="4610" width="37.5703125" style="91" customWidth="1"/>
    <col min="4611" max="4865" width="9.140625" style="91"/>
    <col min="4866" max="4866" width="37.5703125" style="91" customWidth="1"/>
    <col min="4867" max="5121" width="9.140625" style="91"/>
    <col min="5122" max="5122" width="37.5703125" style="91" customWidth="1"/>
    <col min="5123" max="5377" width="9.140625" style="91"/>
    <col min="5378" max="5378" width="37.5703125" style="91" customWidth="1"/>
    <col min="5379" max="5633" width="9.140625" style="91"/>
    <col min="5634" max="5634" width="37.5703125" style="91" customWidth="1"/>
    <col min="5635" max="5889" width="9.140625" style="91"/>
    <col min="5890" max="5890" width="37.5703125" style="91" customWidth="1"/>
    <col min="5891" max="6145" width="9.140625" style="91"/>
    <col min="6146" max="6146" width="37.5703125" style="91" customWidth="1"/>
    <col min="6147" max="6401" width="9.140625" style="91"/>
    <col min="6402" max="6402" width="37.5703125" style="91" customWidth="1"/>
    <col min="6403" max="6657" width="9.140625" style="91"/>
    <col min="6658" max="6658" width="37.5703125" style="91" customWidth="1"/>
    <col min="6659" max="6913" width="9.140625" style="91"/>
    <col min="6914" max="6914" width="37.5703125" style="91" customWidth="1"/>
    <col min="6915" max="7169" width="9.140625" style="91"/>
    <col min="7170" max="7170" width="37.5703125" style="91" customWidth="1"/>
    <col min="7171" max="7425" width="9.140625" style="91"/>
    <col min="7426" max="7426" width="37.5703125" style="91" customWidth="1"/>
    <col min="7427" max="7681" width="9.140625" style="91"/>
    <col min="7682" max="7682" width="37.5703125" style="91" customWidth="1"/>
    <col min="7683" max="7937" width="9.140625" style="91"/>
    <col min="7938" max="7938" width="37.5703125" style="91" customWidth="1"/>
    <col min="7939" max="8193" width="9.140625" style="91"/>
    <col min="8194" max="8194" width="37.5703125" style="91" customWidth="1"/>
    <col min="8195" max="8449" width="9.140625" style="91"/>
    <col min="8450" max="8450" width="37.5703125" style="91" customWidth="1"/>
    <col min="8451" max="8705" width="9.140625" style="91"/>
    <col min="8706" max="8706" width="37.5703125" style="91" customWidth="1"/>
    <col min="8707" max="8961" width="9.140625" style="91"/>
    <col min="8962" max="8962" width="37.5703125" style="91" customWidth="1"/>
    <col min="8963" max="9217" width="9.140625" style="91"/>
    <col min="9218" max="9218" width="37.5703125" style="91" customWidth="1"/>
    <col min="9219" max="9473" width="9.140625" style="91"/>
    <col min="9474" max="9474" width="37.5703125" style="91" customWidth="1"/>
    <col min="9475" max="9729" width="9.140625" style="91"/>
    <col min="9730" max="9730" width="37.5703125" style="91" customWidth="1"/>
    <col min="9731" max="9985" width="9.140625" style="91"/>
    <col min="9986" max="9986" width="37.5703125" style="91" customWidth="1"/>
    <col min="9987" max="10241" width="9.140625" style="91"/>
    <col min="10242" max="10242" width="37.5703125" style="91" customWidth="1"/>
    <col min="10243" max="10497" width="9.140625" style="91"/>
    <col min="10498" max="10498" width="37.5703125" style="91" customWidth="1"/>
    <col min="10499" max="10753" width="9.140625" style="91"/>
    <col min="10754" max="10754" width="37.5703125" style="91" customWidth="1"/>
    <col min="10755" max="11009" width="9.140625" style="91"/>
    <col min="11010" max="11010" width="37.5703125" style="91" customWidth="1"/>
    <col min="11011" max="11265" width="9.140625" style="91"/>
    <col min="11266" max="11266" width="37.5703125" style="91" customWidth="1"/>
    <col min="11267" max="11521" width="9.140625" style="91"/>
    <col min="11522" max="11522" width="37.5703125" style="91" customWidth="1"/>
    <col min="11523" max="11777" width="9.140625" style="91"/>
    <col min="11778" max="11778" width="37.5703125" style="91" customWidth="1"/>
    <col min="11779" max="12033" width="9.140625" style="91"/>
    <col min="12034" max="12034" width="37.5703125" style="91" customWidth="1"/>
    <col min="12035" max="12289" width="9.140625" style="91"/>
    <col min="12290" max="12290" width="37.5703125" style="91" customWidth="1"/>
    <col min="12291" max="12545" width="9.140625" style="91"/>
    <col min="12546" max="12546" width="37.5703125" style="91" customWidth="1"/>
    <col min="12547" max="12801" width="9.140625" style="91"/>
    <col min="12802" max="12802" width="37.5703125" style="91" customWidth="1"/>
    <col min="12803" max="13057" width="9.140625" style="91"/>
    <col min="13058" max="13058" width="37.5703125" style="91" customWidth="1"/>
    <col min="13059" max="13313" width="9.140625" style="91"/>
    <col min="13314" max="13314" width="37.5703125" style="91" customWidth="1"/>
    <col min="13315" max="13569" width="9.140625" style="91"/>
    <col min="13570" max="13570" width="37.5703125" style="91" customWidth="1"/>
    <col min="13571" max="13825" width="9.140625" style="91"/>
    <col min="13826" max="13826" width="37.5703125" style="91" customWidth="1"/>
    <col min="13827" max="14081" width="9.140625" style="91"/>
    <col min="14082" max="14082" width="37.5703125" style="91" customWidth="1"/>
    <col min="14083" max="14337" width="9.140625" style="91"/>
    <col min="14338" max="14338" width="37.5703125" style="91" customWidth="1"/>
    <col min="14339" max="14593" width="9.140625" style="91"/>
    <col min="14594" max="14594" width="37.5703125" style="91" customWidth="1"/>
    <col min="14595" max="14849" width="9.140625" style="91"/>
    <col min="14850" max="14850" width="37.5703125" style="91" customWidth="1"/>
    <col min="14851" max="15105" width="9.140625" style="91"/>
    <col min="15106" max="15106" width="37.5703125" style="91" customWidth="1"/>
    <col min="15107" max="15361" width="9.140625" style="91"/>
    <col min="15362" max="15362" width="37.5703125" style="91" customWidth="1"/>
    <col min="15363" max="15617" width="9.140625" style="91"/>
    <col min="15618" max="15618" width="37.5703125" style="91" customWidth="1"/>
    <col min="15619" max="15873" width="9.140625" style="91"/>
    <col min="15874" max="15874" width="37.5703125" style="91" customWidth="1"/>
    <col min="15875" max="16129" width="9.140625" style="91"/>
    <col min="16130" max="16130" width="37.5703125" style="91" customWidth="1"/>
    <col min="16131" max="16384" width="9.140625" style="91"/>
  </cols>
  <sheetData>
    <row r="1" spans="1:14" s="56" customFormat="1" ht="23.25">
      <c r="A1" s="22" t="str">
        <f>IS!A1</f>
        <v>Colgate-Palmolive Company</v>
      </c>
      <c r="F1" s="58"/>
      <c r="G1" s="58"/>
      <c r="H1" s="57"/>
    </row>
    <row r="2" spans="1:14" s="23" customFormat="1" ht="14.25"/>
    <row r="3" spans="1:14" s="23" customFormat="1" ht="20.25">
      <c r="A3" s="1" t="s">
        <v>195</v>
      </c>
    </row>
    <row r="4" spans="1:14" s="23" customFormat="1" ht="14.25"/>
    <row r="5" spans="1:14" s="56" customFormat="1" ht="15.75" thickBot="1">
      <c r="B5" s="63"/>
      <c r="C5" s="62">
        <f>BS!C5</f>
        <v>39447</v>
      </c>
      <c r="D5" s="62">
        <f>BS!D5</f>
        <v>39813</v>
      </c>
      <c r="E5" s="62">
        <f>BS!E5</f>
        <v>40178</v>
      </c>
      <c r="F5" s="62">
        <f>BS!F5</f>
        <v>40543</v>
      </c>
      <c r="G5" s="62">
        <f>BS!G5</f>
        <v>40908</v>
      </c>
      <c r="H5" s="62">
        <f>BS!H5</f>
        <v>41274</v>
      </c>
      <c r="I5" s="62">
        <f>BS!I5</f>
        <v>41639</v>
      </c>
      <c r="J5" s="62">
        <f>BS!J5</f>
        <v>42004</v>
      </c>
      <c r="K5" s="62">
        <f>BS!K5</f>
        <v>42369</v>
      </c>
      <c r="L5" s="62">
        <f>BS!L5</f>
        <v>42735</v>
      </c>
      <c r="M5" s="62">
        <f>BS!M5</f>
        <v>43100</v>
      </c>
      <c r="N5" s="62">
        <f>BS!N5</f>
        <v>43465</v>
      </c>
    </row>
    <row r="6" spans="1:14">
      <c r="B6" s="23" t="s">
        <v>156</v>
      </c>
      <c r="C6" s="172"/>
      <c r="D6" s="136"/>
      <c r="E6" s="136"/>
      <c r="F6" s="304"/>
      <c r="G6" s="233"/>
      <c r="H6" s="233"/>
      <c r="I6" s="233"/>
      <c r="J6" s="233"/>
      <c r="K6" s="233"/>
      <c r="L6" s="233"/>
      <c r="M6" s="233"/>
      <c r="N6" s="233"/>
    </row>
    <row r="7" spans="1:14">
      <c r="B7" s="23" t="s">
        <v>228</v>
      </c>
      <c r="C7" s="232"/>
      <c r="D7" s="252"/>
      <c r="E7" s="252"/>
      <c r="F7" s="305"/>
      <c r="G7" s="307"/>
      <c r="H7" s="306"/>
      <c r="I7" s="307"/>
      <c r="J7" s="251"/>
      <c r="K7" s="251"/>
      <c r="L7" s="251"/>
      <c r="M7" s="251"/>
      <c r="N7" s="251"/>
    </row>
    <row r="8" spans="1:14">
      <c r="B8" s="23" t="s">
        <v>157</v>
      </c>
      <c r="C8" s="172"/>
      <c r="D8" s="136"/>
      <c r="E8" s="136"/>
      <c r="F8" s="304"/>
      <c r="G8" s="307"/>
      <c r="H8" s="307"/>
      <c r="I8" s="307"/>
      <c r="J8" s="253"/>
      <c r="K8" s="253"/>
      <c r="L8" s="253"/>
      <c r="M8" s="253"/>
      <c r="N8" s="253"/>
    </row>
    <row r="9" spans="1:14">
      <c r="B9" s="308" t="s">
        <v>158</v>
      </c>
      <c r="C9" s="309"/>
      <c r="D9" s="310"/>
      <c r="E9" s="310"/>
      <c r="F9" s="311"/>
      <c r="G9" s="311"/>
      <c r="H9" s="311"/>
      <c r="I9" s="311"/>
      <c r="J9" s="311"/>
      <c r="K9" s="311"/>
      <c r="L9" s="311"/>
      <c r="M9" s="311"/>
      <c r="N9" s="311"/>
    </row>
    <row r="10" spans="1:14">
      <c r="B10" s="23"/>
      <c r="C10" s="97"/>
      <c r="D10" s="136"/>
      <c r="E10" s="136"/>
      <c r="F10" s="97"/>
      <c r="G10" s="97"/>
      <c r="H10" s="97"/>
      <c r="I10" s="97"/>
      <c r="J10" s="136"/>
      <c r="K10" s="136"/>
      <c r="L10" s="136"/>
      <c r="M10" s="136"/>
      <c r="N10" s="136"/>
    </row>
    <row r="11" spans="1:14">
      <c r="B11" s="23" t="s">
        <v>159</v>
      </c>
      <c r="C11" s="142"/>
      <c r="D11" s="254"/>
      <c r="E11" s="254"/>
      <c r="F11" s="142"/>
      <c r="G11" s="271"/>
      <c r="H11" s="271"/>
      <c r="I11" s="271"/>
      <c r="J11" s="254"/>
      <c r="K11" s="254"/>
      <c r="L11" s="254"/>
      <c r="M11" s="254"/>
      <c r="N11" s="254"/>
    </row>
    <row r="12" spans="1:14">
      <c r="B12" s="23" t="s">
        <v>227</v>
      </c>
      <c r="C12" s="138"/>
      <c r="D12" s="255"/>
      <c r="E12" s="255"/>
      <c r="F12" s="138"/>
      <c r="G12" s="271"/>
      <c r="H12" s="271"/>
      <c r="I12" s="271"/>
      <c r="J12" s="255"/>
      <c r="K12" s="255"/>
      <c r="L12" s="255"/>
      <c r="M12" s="255"/>
      <c r="N12" s="255"/>
    </row>
    <row r="13" spans="1:14" ht="15.75" thickBot="1">
      <c r="B13" s="108" t="s">
        <v>160</v>
      </c>
      <c r="C13" s="312"/>
      <c r="D13" s="313"/>
      <c r="E13" s="313"/>
      <c r="F13" s="312"/>
      <c r="G13" s="314"/>
      <c r="H13" s="312"/>
      <c r="I13" s="312"/>
      <c r="J13" s="312"/>
      <c r="K13" s="312"/>
      <c r="L13" s="312"/>
      <c r="M13" s="312"/>
      <c r="N13" s="312"/>
    </row>
    <row r="14" spans="1:14" ht="15.75" thickTop="1"/>
  </sheetData>
  <pageMargins left="0.7" right="0.7" top="0.75" bottom="0.75" header="0.3" footer="0.3"/>
  <pageSetup orientation="portrait" horizontalDpi="2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7"/>
  <sheetViews>
    <sheetView topLeftCell="A3" workbookViewId="0">
      <pane xSplit="2" ySplit="3" topLeftCell="C6" activePane="bottomRight" state="frozen"/>
      <selection activeCell="A3" sqref="A3"/>
      <selection pane="topRight" activeCell="C3" sqref="C3"/>
      <selection pane="bottomLeft" activeCell="A6" sqref="A6"/>
      <selection pane="bottomRight" activeCell="A3" sqref="A3"/>
    </sheetView>
  </sheetViews>
  <sheetFormatPr defaultRowHeight="15"/>
  <cols>
    <col min="1" max="1" width="2.85546875" style="91" customWidth="1"/>
    <col min="2" max="2" width="41.28515625" style="91" bestFit="1" customWidth="1"/>
    <col min="3" max="5" width="9.140625" style="91" hidden="1" customWidth="1"/>
    <col min="6" max="9" width="9.140625" style="91"/>
    <col min="10" max="12" width="10.28515625" style="91" bestFit="1" customWidth="1"/>
    <col min="13" max="14" width="11.140625" style="91" bestFit="1" customWidth="1"/>
    <col min="15" max="257" width="9.140625" style="91"/>
    <col min="258" max="258" width="41.28515625" style="91" bestFit="1" customWidth="1"/>
    <col min="259" max="260" width="9.140625" style="91"/>
    <col min="261" max="261" width="7.7109375" style="91" bestFit="1" customWidth="1"/>
    <col min="262" max="262" width="13.140625" style="91" customWidth="1"/>
    <col min="263" max="513" width="9.140625" style="91"/>
    <col min="514" max="514" width="41.28515625" style="91" bestFit="1" customWidth="1"/>
    <col min="515" max="516" width="9.140625" style="91"/>
    <col min="517" max="517" width="7.7109375" style="91" bestFit="1" customWidth="1"/>
    <col min="518" max="518" width="13.140625" style="91" customWidth="1"/>
    <col min="519" max="769" width="9.140625" style="91"/>
    <col min="770" max="770" width="41.28515625" style="91" bestFit="1" customWidth="1"/>
    <col min="771" max="772" width="9.140625" style="91"/>
    <col min="773" max="773" width="7.7109375" style="91" bestFit="1" customWidth="1"/>
    <col min="774" max="774" width="13.140625" style="91" customWidth="1"/>
    <col min="775" max="1025" width="9.140625" style="91"/>
    <col min="1026" max="1026" width="41.28515625" style="91" bestFit="1" customWidth="1"/>
    <col min="1027" max="1028" width="9.140625" style="91"/>
    <col min="1029" max="1029" width="7.7109375" style="91" bestFit="1" customWidth="1"/>
    <col min="1030" max="1030" width="13.140625" style="91" customWidth="1"/>
    <col min="1031" max="1281" width="9.140625" style="91"/>
    <col min="1282" max="1282" width="41.28515625" style="91" bestFit="1" customWidth="1"/>
    <col min="1283" max="1284" width="9.140625" style="91"/>
    <col min="1285" max="1285" width="7.7109375" style="91" bestFit="1" customWidth="1"/>
    <col min="1286" max="1286" width="13.140625" style="91" customWidth="1"/>
    <col min="1287" max="1537" width="9.140625" style="91"/>
    <col min="1538" max="1538" width="41.28515625" style="91" bestFit="1" customWidth="1"/>
    <col min="1539" max="1540" width="9.140625" style="91"/>
    <col min="1541" max="1541" width="7.7109375" style="91" bestFit="1" customWidth="1"/>
    <col min="1542" max="1542" width="13.140625" style="91" customWidth="1"/>
    <col min="1543" max="1793" width="9.140625" style="91"/>
    <col min="1794" max="1794" width="41.28515625" style="91" bestFit="1" customWidth="1"/>
    <col min="1795" max="1796" width="9.140625" style="91"/>
    <col min="1797" max="1797" width="7.7109375" style="91" bestFit="1" customWidth="1"/>
    <col min="1798" max="1798" width="13.140625" style="91" customWidth="1"/>
    <col min="1799" max="2049" width="9.140625" style="91"/>
    <col min="2050" max="2050" width="41.28515625" style="91" bestFit="1" customWidth="1"/>
    <col min="2051" max="2052" width="9.140625" style="91"/>
    <col min="2053" max="2053" width="7.7109375" style="91" bestFit="1" customWidth="1"/>
    <col min="2054" max="2054" width="13.140625" style="91" customWidth="1"/>
    <col min="2055" max="2305" width="9.140625" style="91"/>
    <col min="2306" max="2306" width="41.28515625" style="91" bestFit="1" customWidth="1"/>
    <col min="2307" max="2308" width="9.140625" style="91"/>
    <col min="2309" max="2309" width="7.7109375" style="91" bestFit="1" customWidth="1"/>
    <col min="2310" max="2310" width="13.140625" style="91" customWidth="1"/>
    <col min="2311" max="2561" width="9.140625" style="91"/>
    <col min="2562" max="2562" width="41.28515625" style="91" bestFit="1" customWidth="1"/>
    <col min="2563" max="2564" width="9.140625" style="91"/>
    <col min="2565" max="2565" width="7.7109375" style="91" bestFit="1" customWidth="1"/>
    <col min="2566" max="2566" width="13.140625" style="91" customWidth="1"/>
    <col min="2567" max="2817" width="9.140625" style="91"/>
    <col min="2818" max="2818" width="41.28515625" style="91" bestFit="1" customWidth="1"/>
    <col min="2819" max="2820" width="9.140625" style="91"/>
    <col min="2821" max="2821" width="7.7109375" style="91" bestFit="1" customWidth="1"/>
    <col min="2822" max="2822" width="13.140625" style="91" customWidth="1"/>
    <col min="2823" max="3073" width="9.140625" style="91"/>
    <col min="3074" max="3074" width="41.28515625" style="91" bestFit="1" customWidth="1"/>
    <col min="3075" max="3076" width="9.140625" style="91"/>
    <col min="3077" max="3077" width="7.7109375" style="91" bestFit="1" customWidth="1"/>
    <col min="3078" max="3078" width="13.140625" style="91" customWidth="1"/>
    <col min="3079" max="3329" width="9.140625" style="91"/>
    <col min="3330" max="3330" width="41.28515625" style="91" bestFit="1" customWidth="1"/>
    <col min="3331" max="3332" width="9.140625" style="91"/>
    <col min="3333" max="3333" width="7.7109375" style="91" bestFit="1" customWidth="1"/>
    <col min="3334" max="3334" width="13.140625" style="91" customWidth="1"/>
    <col min="3335" max="3585" width="9.140625" style="91"/>
    <col min="3586" max="3586" width="41.28515625" style="91" bestFit="1" customWidth="1"/>
    <col min="3587" max="3588" width="9.140625" style="91"/>
    <col min="3589" max="3589" width="7.7109375" style="91" bestFit="1" customWidth="1"/>
    <col min="3590" max="3590" width="13.140625" style="91" customWidth="1"/>
    <col min="3591" max="3841" width="9.140625" style="91"/>
    <col min="3842" max="3842" width="41.28515625" style="91" bestFit="1" customWidth="1"/>
    <col min="3843" max="3844" width="9.140625" style="91"/>
    <col min="3845" max="3845" width="7.7109375" style="91" bestFit="1" customWidth="1"/>
    <col min="3846" max="3846" width="13.140625" style="91" customWidth="1"/>
    <col min="3847" max="4097" width="9.140625" style="91"/>
    <col min="4098" max="4098" width="41.28515625" style="91" bestFit="1" customWidth="1"/>
    <col min="4099" max="4100" width="9.140625" style="91"/>
    <col min="4101" max="4101" width="7.7109375" style="91" bestFit="1" customWidth="1"/>
    <col min="4102" max="4102" width="13.140625" style="91" customWidth="1"/>
    <col min="4103" max="4353" width="9.140625" style="91"/>
    <col min="4354" max="4354" width="41.28515625" style="91" bestFit="1" customWidth="1"/>
    <col min="4355" max="4356" width="9.140625" style="91"/>
    <col min="4357" max="4357" width="7.7109375" style="91" bestFit="1" customWidth="1"/>
    <col min="4358" max="4358" width="13.140625" style="91" customWidth="1"/>
    <col min="4359" max="4609" width="9.140625" style="91"/>
    <col min="4610" max="4610" width="41.28515625" style="91" bestFit="1" customWidth="1"/>
    <col min="4611" max="4612" width="9.140625" style="91"/>
    <col min="4613" max="4613" width="7.7109375" style="91" bestFit="1" customWidth="1"/>
    <col min="4614" max="4614" width="13.140625" style="91" customWidth="1"/>
    <col min="4615" max="4865" width="9.140625" style="91"/>
    <col min="4866" max="4866" width="41.28515625" style="91" bestFit="1" customWidth="1"/>
    <col min="4867" max="4868" width="9.140625" style="91"/>
    <col min="4869" max="4869" width="7.7109375" style="91" bestFit="1" customWidth="1"/>
    <col min="4870" max="4870" width="13.140625" style="91" customWidth="1"/>
    <col min="4871" max="5121" width="9.140625" style="91"/>
    <col min="5122" max="5122" width="41.28515625" style="91" bestFit="1" customWidth="1"/>
    <col min="5123" max="5124" width="9.140625" style="91"/>
    <col min="5125" max="5125" width="7.7109375" style="91" bestFit="1" customWidth="1"/>
    <col min="5126" max="5126" width="13.140625" style="91" customWidth="1"/>
    <col min="5127" max="5377" width="9.140625" style="91"/>
    <col min="5378" max="5378" width="41.28515625" style="91" bestFit="1" customWidth="1"/>
    <col min="5379" max="5380" width="9.140625" style="91"/>
    <col min="5381" max="5381" width="7.7109375" style="91" bestFit="1" customWidth="1"/>
    <col min="5382" max="5382" width="13.140625" style="91" customWidth="1"/>
    <col min="5383" max="5633" width="9.140625" style="91"/>
    <col min="5634" max="5634" width="41.28515625" style="91" bestFit="1" customWidth="1"/>
    <col min="5635" max="5636" width="9.140625" style="91"/>
    <col min="5637" max="5637" width="7.7109375" style="91" bestFit="1" customWidth="1"/>
    <col min="5638" max="5638" width="13.140625" style="91" customWidth="1"/>
    <col min="5639" max="5889" width="9.140625" style="91"/>
    <col min="5890" max="5890" width="41.28515625" style="91" bestFit="1" customWidth="1"/>
    <col min="5891" max="5892" width="9.140625" style="91"/>
    <col min="5893" max="5893" width="7.7109375" style="91" bestFit="1" customWidth="1"/>
    <col min="5894" max="5894" width="13.140625" style="91" customWidth="1"/>
    <col min="5895" max="6145" width="9.140625" style="91"/>
    <col min="6146" max="6146" width="41.28515625" style="91" bestFit="1" customWidth="1"/>
    <col min="6147" max="6148" width="9.140625" style="91"/>
    <col min="6149" max="6149" width="7.7109375" style="91" bestFit="1" customWidth="1"/>
    <col min="6150" max="6150" width="13.140625" style="91" customWidth="1"/>
    <col min="6151" max="6401" width="9.140625" style="91"/>
    <col min="6402" max="6402" width="41.28515625" style="91" bestFit="1" customWidth="1"/>
    <col min="6403" max="6404" width="9.140625" style="91"/>
    <col min="6405" max="6405" width="7.7109375" style="91" bestFit="1" customWidth="1"/>
    <col min="6406" max="6406" width="13.140625" style="91" customWidth="1"/>
    <col min="6407" max="6657" width="9.140625" style="91"/>
    <col min="6658" max="6658" width="41.28515625" style="91" bestFit="1" customWidth="1"/>
    <col min="6659" max="6660" width="9.140625" style="91"/>
    <col min="6661" max="6661" width="7.7109375" style="91" bestFit="1" customWidth="1"/>
    <col min="6662" max="6662" width="13.140625" style="91" customWidth="1"/>
    <col min="6663" max="6913" width="9.140625" style="91"/>
    <col min="6914" max="6914" width="41.28515625" style="91" bestFit="1" customWidth="1"/>
    <col min="6915" max="6916" width="9.140625" style="91"/>
    <col min="6917" max="6917" width="7.7109375" style="91" bestFit="1" customWidth="1"/>
    <col min="6918" max="6918" width="13.140625" style="91" customWidth="1"/>
    <col min="6919" max="7169" width="9.140625" style="91"/>
    <col min="7170" max="7170" width="41.28515625" style="91" bestFit="1" customWidth="1"/>
    <col min="7171" max="7172" width="9.140625" style="91"/>
    <col min="7173" max="7173" width="7.7109375" style="91" bestFit="1" customWidth="1"/>
    <col min="7174" max="7174" width="13.140625" style="91" customWidth="1"/>
    <col min="7175" max="7425" width="9.140625" style="91"/>
    <col min="7426" max="7426" width="41.28515625" style="91" bestFit="1" customWidth="1"/>
    <col min="7427" max="7428" width="9.140625" style="91"/>
    <col min="7429" max="7429" width="7.7109375" style="91" bestFit="1" customWidth="1"/>
    <col min="7430" max="7430" width="13.140625" style="91" customWidth="1"/>
    <col min="7431" max="7681" width="9.140625" style="91"/>
    <col min="7682" max="7682" width="41.28515625" style="91" bestFit="1" customWidth="1"/>
    <col min="7683" max="7684" width="9.140625" style="91"/>
    <col min="7685" max="7685" width="7.7109375" style="91" bestFit="1" customWidth="1"/>
    <col min="7686" max="7686" width="13.140625" style="91" customWidth="1"/>
    <col min="7687" max="7937" width="9.140625" style="91"/>
    <col min="7938" max="7938" width="41.28515625" style="91" bestFit="1" customWidth="1"/>
    <col min="7939" max="7940" width="9.140625" style="91"/>
    <col min="7941" max="7941" width="7.7109375" style="91" bestFit="1" customWidth="1"/>
    <col min="7942" max="7942" width="13.140625" style="91" customWidth="1"/>
    <col min="7943" max="8193" width="9.140625" style="91"/>
    <col min="8194" max="8194" width="41.28515625" style="91" bestFit="1" customWidth="1"/>
    <col min="8195" max="8196" width="9.140625" style="91"/>
    <col min="8197" max="8197" width="7.7109375" style="91" bestFit="1" customWidth="1"/>
    <col min="8198" max="8198" width="13.140625" style="91" customWidth="1"/>
    <col min="8199" max="8449" width="9.140625" style="91"/>
    <col min="8450" max="8450" width="41.28515625" style="91" bestFit="1" customWidth="1"/>
    <col min="8451" max="8452" width="9.140625" style="91"/>
    <col min="8453" max="8453" width="7.7109375" style="91" bestFit="1" customWidth="1"/>
    <col min="8454" max="8454" width="13.140625" style="91" customWidth="1"/>
    <col min="8455" max="8705" width="9.140625" style="91"/>
    <col min="8706" max="8706" width="41.28515625" style="91" bestFit="1" customWidth="1"/>
    <col min="8707" max="8708" width="9.140625" style="91"/>
    <col min="8709" max="8709" width="7.7109375" style="91" bestFit="1" customWidth="1"/>
    <col min="8710" max="8710" width="13.140625" style="91" customWidth="1"/>
    <col min="8711" max="8961" width="9.140625" style="91"/>
    <col min="8962" max="8962" width="41.28515625" style="91" bestFit="1" customWidth="1"/>
    <col min="8963" max="8964" width="9.140625" style="91"/>
    <col min="8965" max="8965" width="7.7109375" style="91" bestFit="1" customWidth="1"/>
    <col min="8966" max="8966" width="13.140625" style="91" customWidth="1"/>
    <col min="8967" max="9217" width="9.140625" style="91"/>
    <col min="9218" max="9218" width="41.28515625" style="91" bestFit="1" customWidth="1"/>
    <col min="9219" max="9220" width="9.140625" style="91"/>
    <col min="9221" max="9221" width="7.7109375" style="91" bestFit="1" customWidth="1"/>
    <col min="9222" max="9222" width="13.140625" style="91" customWidth="1"/>
    <col min="9223" max="9473" width="9.140625" style="91"/>
    <col min="9474" max="9474" width="41.28515625" style="91" bestFit="1" customWidth="1"/>
    <col min="9475" max="9476" width="9.140625" style="91"/>
    <col min="9477" max="9477" width="7.7109375" style="91" bestFit="1" customWidth="1"/>
    <col min="9478" max="9478" width="13.140625" style="91" customWidth="1"/>
    <col min="9479" max="9729" width="9.140625" style="91"/>
    <col min="9730" max="9730" width="41.28515625" style="91" bestFit="1" customWidth="1"/>
    <col min="9731" max="9732" width="9.140625" style="91"/>
    <col min="9733" max="9733" width="7.7109375" style="91" bestFit="1" customWidth="1"/>
    <col min="9734" max="9734" width="13.140625" style="91" customWidth="1"/>
    <col min="9735" max="9985" width="9.140625" style="91"/>
    <col min="9986" max="9986" width="41.28515625" style="91" bestFit="1" customWidth="1"/>
    <col min="9987" max="9988" width="9.140625" style="91"/>
    <col min="9989" max="9989" width="7.7109375" style="91" bestFit="1" customWidth="1"/>
    <col min="9990" max="9990" width="13.140625" style="91" customWidth="1"/>
    <col min="9991" max="10241" width="9.140625" style="91"/>
    <col min="10242" max="10242" width="41.28515625" style="91" bestFit="1" customWidth="1"/>
    <col min="10243" max="10244" width="9.140625" style="91"/>
    <col min="10245" max="10245" width="7.7109375" style="91" bestFit="1" customWidth="1"/>
    <col min="10246" max="10246" width="13.140625" style="91" customWidth="1"/>
    <col min="10247" max="10497" width="9.140625" style="91"/>
    <col min="10498" max="10498" width="41.28515625" style="91" bestFit="1" customWidth="1"/>
    <col min="10499" max="10500" width="9.140625" style="91"/>
    <col min="10501" max="10501" width="7.7109375" style="91" bestFit="1" customWidth="1"/>
    <col min="10502" max="10502" width="13.140625" style="91" customWidth="1"/>
    <col min="10503" max="10753" width="9.140625" style="91"/>
    <col min="10754" max="10754" width="41.28515625" style="91" bestFit="1" customWidth="1"/>
    <col min="10755" max="10756" width="9.140625" style="91"/>
    <col min="10757" max="10757" width="7.7109375" style="91" bestFit="1" customWidth="1"/>
    <col min="10758" max="10758" width="13.140625" style="91" customWidth="1"/>
    <col min="10759" max="11009" width="9.140625" style="91"/>
    <col min="11010" max="11010" width="41.28515625" style="91" bestFit="1" customWidth="1"/>
    <col min="11011" max="11012" width="9.140625" style="91"/>
    <col min="11013" max="11013" width="7.7109375" style="91" bestFit="1" customWidth="1"/>
    <col min="11014" max="11014" width="13.140625" style="91" customWidth="1"/>
    <col min="11015" max="11265" width="9.140625" style="91"/>
    <col min="11266" max="11266" width="41.28515625" style="91" bestFit="1" customWidth="1"/>
    <col min="11267" max="11268" width="9.140625" style="91"/>
    <col min="11269" max="11269" width="7.7109375" style="91" bestFit="1" customWidth="1"/>
    <col min="11270" max="11270" width="13.140625" style="91" customWidth="1"/>
    <col min="11271" max="11521" width="9.140625" style="91"/>
    <col min="11522" max="11522" width="41.28515625" style="91" bestFit="1" customWidth="1"/>
    <col min="11523" max="11524" width="9.140625" style="91"/>
    <col min="11525" max="11525" width="7.7109375" style="91" bestFit="1" customWidth="1"/>
    <col min="11526" max="11526" width="13.140625" style="91" customWidth="1"/>
    <col min="11527" max="11777" width="9.140625" style="91"/>
    <col min="11778" max="11778" width="41.28515625" style="91" bestFit="1" customWidth="1"/>
    <col min="11779" max="11780" width="9.140625" style="91"/>
    <col min="11781" max="11781" width="7.7109375" style="91" bestFit="1" customWidth="1"/>
    <col min="11782" max="11782" width="13.140625" style="91" customWidth="1"/>
    <col min="11783" max="12033" width="9.140625" style="91"/>
    <col min="12034" max="12034" width="41.28515625" style="91" bestFit="1" customWidth="1"/>
    <col min="12035" max="12036" width="9.140625" style="91"/>
    <col min="12037" max="12037" width="7.7109375" style="91" bestFit="1" customWidth="1"/>
    <col min="12038" max="12038" width="13.140625" style="91" customWidth="1"/>
    <col min="12039" max="12289" width="9.140625" style="91"/>
    <col min="12290" max="12290" width="41.28515625" style="91" bestFit="1" customWidth="1"/>
    <col min="12291" max="12292" width="9.140625" style="91"/>
    <col min="12293" max="12293" width="7.7109375" style="91" bestFit="1" customWidth="1"/>
    <col min="12294" max="12294" width="13.140625" style="91" customWidth="1"/>
    <col min="12295" max="12545" width="9.140625" style="91"/>
    <col min="12546" max="12546" width="41.28515625" style="91" bestFit="1" customWidth="1"/>
    <col min="12547" max="12548" width="9.140625" style="91"/>
    <col min="12549" max="12549" width="7.7109375" style="91" bestFit="1" customWidth="1"/>
    <col min="12550" max="12550" width="13.140625" style="91" customWidth="1"/>
    <col min="12551" max="12801" width="9.140625" style="91"/>
    <col min="12802" max="12802" width="41.28515625" style="91" bestFit="1" customWidth="1"/>
    <col min="12803" max="12804" width="9.140625" style="91"/>
    <col min="12805" max="12805" width="7.7109375" style="91" bestFit="1" customWidth="1"/>
    <col min="12806" max="12806" width="13.140625" style="91" customWidth="1"/>
    <col min="12807" max="13057" width="9.140625" style="91"/>
    <col min="13058" max="13058" width="41.28515625" style="91" bestFit="1" customWidth="1"/>
    <col min="13059" max="13060" width="9.140625" style="91"/>
    <col min="13061" max="13061" width="7.7109375" style="91" bestFit="1" customWidth="1"/>
    <col min="13062" max="13062" width="13.140625" style="91" customWidth="1"/>
    <col min="13063" max="13313" width="9.140625" style="91"/>
    <col min="13314" max="13314" width="41.28515625" style="91" bestFit="1" customWidth="1"/>
    <col min="13315" max="13316" width="9.140625" style="91"/>
    <col min="13317" max="13317" width="7.7109375" style="91" bestFit="1" customWidth="1"/>
    <col min="13318" max="13318" width="13.140625" style="91" customWidth="1"/>
    <col min="13319" max="13569" width="9.140625" style="91"/>
    <col min="13570" max="13570" width="41.28515625" style="91" bestFit="1" customWidth="1"/>
    <col min="13571" max="13572" width="9.140625" style="91"/>
    <col min="13573" max="13573" width="7.7109375" style="91" bestFit="1" customWidth="1"/>
    <col min="13574" max="13574" width="13.140625" style="91" customWidth="1"/>
    <col min="13575" max="13825" width="9.140625" style="91"/>
    <col min="13826" max="13826" width="41.28515625" style="91" bestFit="1" customWidth="1"/>
    <col min="13827" max="13828" width="9.140625" style="91"/>
    <col min="13829" max="13829" width="7.7109375" style="91" bestFit="1" customWidth="1"/>
    <col min="13830" max="13830" width="13.140625" style="91" customWidth="1"/>
    <col min="13831" max="14081" width="9.140625" style="91"/>
    <col min="14082" max="14082" width="41.28515625" style="91" bestFit="1" customWidth="1"/>
    <col min="14083" max="14084" width="9.140625" style="91"/>
    <col min="14085" max="14085" width="7.7109375" style="91" bestFit="1" customWidth="1"/>
    <col min="14086" max="14086" width="13.140625" style="91" customWidth="1"/>
    <col min="14087" max="14337" width="9.140625" style="91"/>
    <col min="14338" max="14338" width="41.28515625" style="91" bestFit="1" customWidth="1"/>
    <col min="14339" max="14340" width="9.140625" style="91"/>
    <col min="14341" max="14341" width="7.7109375" style="91" bestFit="1" customWidth="1"/>
    <col min="14342" max="14342" width="13.140625" style="91" customWidth="1"/>
    <col min="14343" max="14593" width="9.140625" style="91"/>
    <col min="14594" max="14594" width="41.28515625" style="91" bestFit="1" customWidth="1"/>
    <col min="14595" max="14596" width="9.140625" style="91"/>
    <col min="14597" max="14597" width="7.7109375" style="91" bestFit="1" customWidth="1"/>
    <col min="14598" max="14598" width="13.140625" style="91" customWidth="1"/>
    <col min="14599" max="14849" width="9.140625" style="91"/>
    <col min="14850" max="14850" width="41.28515625" style="91" bestFit="1" customWidth="1"/>
    <col min="14851" max="14852" width="9.140625" style="91"/>
    <col min="14853" max="14853" width="7.7109375" style="91" bestFit="1" customWidth="1"/>
    <col min="14854" max="14854" width="13.140625" style="91" customWidth="1"/>
    <col min="14855" max="15105" width="9.140625" style="91"/>
    <col min="15106" max="15106" width="41.28515625" style="91" bestFit="1" customWidth="1"/>
    <col min="15107" max="15108" width="9.140625" style="91"/>
    <col min="15109" max="15109" width="7.7109375" style="91" bestFit="1" customWidth="1"/>
    <col min="15110" max="15110" width="13.140625" style="91" customWidth="1"/>
    <col min="15111" max="15361" width="9.140625" style="91"/>
    <col min="15362" max="15362" width="41.28515625" style="91" bestFit="1" customWidth="1"/>
    <col min="15363" max="15364" width="9.140625" style="91"/>
    <col min="15365" max="15365" width="7.7109375" style="91" bestFit="1" customWidth="1"/>
    <col min="15366" max="15366" width="13.140625" style="91" customWidth="1"/>
    <col min="15367" max="15617" width="9.140625" style="91"/>
    <col min="15618" max="15618" width="41.28515625" style="91" bestFit="1" customWidth="1"/>
    <col min="15619" max="15620" width="9.140625" style="91"/>
    <col min="15621" max="15621" width="7.7109375" style="91" bestFit="1" customWidth="1"/>
    <col min="15622" max="15622" width="13.140625" style="91" customWidth="1"/>
    <col min="15623" max="15873" width="9.140625" style="91"/>
    <col min="15874" max="15874" width="41.28515625" style="91" bestFit="1" customWidth="1"/>
    <col min="15875" max="15876" width="9.140625" style="91"/>
    <col min="15877" max="15877" width="7.7109375" style="91" bestFit="1" customWidth="1"/>
    <col min="15878" max="15878" width="13.140625" style="91" customWidth="1"/>
    <col min="15879" max="16129" width="9.140625" style="91"/>
    <col min="16130" max="16130" width="41.28515625" style="91" bestFit="1" customWidth="1"/>
    <col min="16131" max="16132" width="9.140625" style="91"/>
    <col min="16133" max="16133" width="7.7109375" style="91" bestFit="1" customWidth="1"/>
    <col min="16134" max="16134" width="13.140625" style="91" customWidth="1"/>
    <col min="16135" max="16384" width="9.140625" style="91"/>
  </cols>
  <sheetData>
    <row r="1" spans="1:14" s="56" customFormat="1" ht="23.25">
      <c r="A1" s="22" t="str">
        <f>IS!A1</f>
        <v>Colgate-Palmolive Company</v>
      </c>
      <c r="F1" s="58"/>
      <c r="G1" s="58"/>
      <c r="H1" s="57"/>
    </row>
    <row r="2" spans="1:14" s="23" customFormat="1" ht="14.25"/>
    <row r="3" spans="1:14" s="23" customFormat="1" ht="20.25">
      <c r="A3" s="1" t="s">
        <v>161</v>
      </c>
    </row>
    <row r="4" spans="1:14" s="23" customFormat="1" ht="14.25"/>
    <row r="5" spans="1:14" s="56" customFormat="1" ht="15.75" thickBot="1">
      <c r="B5" s="63"/>
      <c r="C5" s="62">
        <f>BS!C5</f>
        <v>39447</v>
      </c>
      <c r="D5" s="62">
        <f>BS!D5</f>
        <v>39813</v>
      </c>
      <c r="E5" s="62">
        <f>BS!E5</f>
        <v>40178</v>
      </c>
      <c r="F5" s="62">
        <f>BS!F5</f>
        <v>40543</v>
      </c>
      <c r="G5" s="62">
        <f>BS!G5</f>
        <v>40908</v>
      </c>
      <c r="H5" s="62">
        <f>BS!H5</f>
        <v>41274</v>
      </c>
      <c r="I5" s="62">
        <f>BS!I5</f>
        <v>41639</v>
      </c>
      <c r="J5" s="62">
        <f>BS!J5</f>
        <v>42004</v>
      </c>
      <c r="K5" s="62">
        <f>BS!K5</f>
        <v>42369</v>
      </c>
      <c r="L5" s="62">
        <f>BS!L5</f>
        <v>42735</v>
      </c>
      <c r="M5" s="62">
        <f>BS!M5</f>
        <v>43100</v>
      </c>
      <c r="N5" s="62">
        <f>BS!N5</f>
        <v>43465</v>
      </c>
    </row>
    <row r="6" spans="1:14">
      <c r="B6" s="23" t="s">
        <v>162</v>
      </c>
      <c r="C6" s="146"/>
      <c r="D6" s="146"/>
      <c r="E6" s="146"/>
      <c r="F6" s="146"/>
      <c r="G6" s="146"/>
      <c r="H6" s="146"/>
      <c r="I6" s="146"/>
      <c r="J6" s="147"/>
      <c r="K6" s="147"/>
      <c r="L6" s="147"/>
      <c r="M6" s="147"/>
      <c r="N6" s="147"/>
    </row>
    <row r="7" spans="1:14">
      <c r="B7" s="23" t="s">
        <v>163</v>
      </c>
      <c r="C7" s="139"/>
      <c r="D7" s="139"/>
      <c r="E7" s="139"/>
      <c r="F7" s="139"/>
      <c r="G7" s="139"/>
      <c r="H7" s="139"/>
      <c r="I7" s="139"/>
      <c r="J7" s="140"/>
      <c r="K7" s="140"/>
      <c r="L7" s="140"/>
      <c r="M7" s="140"/>
      <c r="N7" s="140"/>
    </row>
    <row r="8" spans="1:14">
      <c r="B8" s="23" t="s">
        <v>164</v>
      </c>
      <c r="C8" s="141"/>
      <c r="D8" s="141"/>
      <c r="E8" s="141"/>
      <c r="F8" s="141"/>
      <c r="G8" s="141"/>
      <c r="H8" s="141"/>
      <c r="I8" s="141"/>
      <c r="J8" s="140"/>
      <c r="K8" s="140"/>
      <c r="L8" s="140"/>
      <c r="M8" s="140"/>
      <c r="N8" s="140"/>
    </row>
    <row r="9" spans="1:14">
      <c r="B9" s="23" t="s">
        <v>142</v>
      </c>
      <c r="C9" s="141"/>
      <c r="D9" s="141"/>
      <c r="E9" s="141"/>
      <c r="F9" s="141"/>
      <c r="G9" s="141"/>
      <c r="H9" s="141"/>
      <c r="I9" s="141"/>
      <c r="J9" s="140"/>
      <c r="K9" s="140"/>
      <c r="L9" s="140"/>
      <c r="M9" s="140"/>
      <c r="N9" s="140"/>
    </row>
    <row r="10" spans="1:14">
      <c r="B10" s="148" t="s">
        <v>165</v>
      </c>
      <c r="C10" s="141"/>
      <c r="D10" s="141"/>
      <c r="E10" s="141"/>
      <c r="F10" s="141"/>
      <c r="G10" s="141"/>
      <c r="H10" s="141"/>
      <c r="I10" s="141"/>
      <c r="J10" s="138"/>
      <c r="K10" s="138"/>
      <c r="L10" s="138"/>
      <c r="M10" s="138"/>
      <c r="N10" s="138"/>
    </row>
    <row r="11" spans="1:14">
      <c r="B11" s="148" t="s">
        <v>166</v>
      </c>
      <c r="C11" s="141"/>
      <c r="D11" s="141"/>
      <c r="E11" s="141"/>
      <c r="F11" s="141"/>
      <c r="G11" s="141"/>
      <c r="H11" s="141"/>
      <c r="I11" s="141"/>
      <c r="J11" s="143"/>
      <c r="K11" s="143"/>
      <c r="L11" s="143"/>
      <c r="M11" s="143"/>
      <c r="N11" s="143"/>
    </row>
    <row r="12" spans="1:14">
      <c r="B12" s="23" t="s">
        <v>167</v>
      </c>
      <c r="C12" s="141"/>
      <c r="D12" s="141"/>
      <c r="E12" s="141"/>
      <c r="F12" s="141"/>
      <c r="G12" s="141"/>
      <c r="H12" s="141"/>
      <c r="I12" s="141"/>
      <c r="J12" s="149"/>
      <c r="K12" s="149"/>
      <c r="L12" s="149"/>
      <c r="M12" s="149"/>
      <c r="N12" s="149"/>
    </row>
    <row r="13" spans="1:14">
      <c r="B13" s="23" t="s">
        <v>168</v>
      </c>
      <c r="C13" s="141"/>
      <c r="D13" s="141"/>
      <c r="E13" s="141"/>
      <c r="F13" s="141"/>
      <c r="G13" s="141"/>
      <c r="H13" s="141"/>
      <c r="I13" s="141"/>
      <c r="J13" s="97"/>
      <c r="K13" s="97"/>
      <c r="L13" s="97"/>
      <c r="M13" s="97"/>
      <c r="N13" s="97"/>
    </row>
    <row r="14" spans="1:14">
      <c r="B14" s="23" t="s">
        <v>169</v>
      </c>
      <c r="C14" s="141"/>
      <c r="D14" s="141"/>
      <c r="E14" s="141"/>
      <c r="F14" s="141"/>
      <c r="G14" s="141"/>
      <c r="H14" s="141"/>
      <c r="I14" s="141"/>
      <c r="J14" s="97"/>
      <c r="K14" s="97"/>
      <c r="L14" s="97"/>
      <c r="M14" s="97"/>
      <c r="N14" s="97"/>
    </row>
    <row r="15" spans="1:14">
      <c r="B15" s="25" t="s">
        <v>170</v>
      </c>
      <c r="C15" s="136"/>
      <c r="D15" s="136"/>
      <c r="E15" s="136"/>
      <c r="F15" s="149"/>
      <c r="G15" s="149"/>
      <c r="H15" s="149"/>
      <c r="I15" s="149"/>
      <c r="J15" s="149"/>
      <c r="K15" s="149"/>
      <c r="L15" s="149"/>
      <c r="M15" s="149"/>
      <c r="N15" s="149"/>
    </row>
    <row r="16" spans="1:14">
      <c r="B16" s="23"/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2:15">
      <c r="B17" s="92" t="s">
        <v>171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2:15">
      <c r="B18" s="23" t="s">
        <v>172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</row>
    <row r="19" spans="2:15">
      <c r="B19" s="23" t="s">
        <v>173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</row>
    <row r="20" spans="2:15">
      <c r="B20" s="23" t="s">
        <v>174</v>
      </c>
      <c r="C20" s="138"/>
      <c r="D20" s="138"/>
      <c r="E20" s="138"/>
      <c r="F20" s="97"/>
      <c r="G20" s="97"/>
      <c r="H20" s="97"/>
      <c r="I20" s="97">
        <v>0</v>
      </c>
      <c r="J20" s="97"/>
      <c r="K20" s="97"/>
      <c r="L20" s="97"/>
      <c r="M20" s="97"/>
      <c r="N20" s="97"/>
      <c r="O20" s="97"/>
    </row>
    <row r="21" spans="2:15">
      <c r="B21" s="23"/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2:15">
      <c r="B22" s="92" t="s">
        <v>175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2:15">
      <c r="B23" s="23" t="s">
        <v>172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</row>
    <row r="24" spans="2:15">
      <c r="B24" s="23" t="s">
        <v>176</v>
      </c>
      <c r="C24" s="97"/>
      <c r="D24" s="97"/>
      <c r="E24" s="97"/>
      <c r="F24" s="150"/>
      <c r="G24" s="150"/>
      <c r="H24" s="150"/>
      <c r="I24" s="227"/>
      <c r="J24" s="227"/>
      <c r="K24" s="227"/>
      <c r="L24" s="227"/>
      <c r="M24" s="227"/>
      <c r="N24" s="227"/>
    </row>
    <row r="25" spans="2:15">
      <c r="B25" s="23" t="s">
        <v>177</v>
      </c>
      <c r="C25" s="97"/>
      <c r="D25" s="97"/>
      <c r="E25" s="97"/>
      <c r="F25" s="151"/>
      <c r="G25" s="151"/>
      <c r="H25" s="151"/>
      <c r="I25" s="228"/>
      <c r="J25" s="151"/>
      <c r="K25" s="151"/>
      <c r="L25" s="151"/>
      <c r="M25" s="228"/>
      <c r="N25" s="228"/>
      <c r="O25" s="227"/>
    </row>
    <row r="26" spans="2:15">
      <c r="B26" s="23" t="s">
        <v>174</v>
      </c>
      <c r="C26" s="138"/>
      <c r="D26" s="138"/>
      <c r="E26" s="138"/>
      <c r="F26" s="97"/>
      <c r="G26" s="97"/>
      <c r="H26" s="97"/>
      <c r="I26" s="136">
        <f>BS!I32+BS!I24</f>
        <v>0</v>
      </c>
      <c r="J26" s="136"/>
      <c r="K26" s="136"/>
      <c r="L26" s="136"/>
      <c r="M26" s="136"/>
      <c r="N26" s="136"/>
    </row>
    <row r="27" spans="2:15">
      <c r="B27" s="23"/>
      <c r="C27" s="23"/>
      <c r="D27" s="23"/>
      <c r="E27" s="23"/>
      <c r="F27" s="23"/>
      <c r="G27" s="23"/>
      <c r="H27" s="23"/>
      <c r="I27" s="234"/>
      <c r="J27" s="234"/>
      <c r="K27" s="234"/>
      <c r="L27" s="234"/>
      <c r="M27" s="250"/>
      <c r="N27" s="250"/>
    </row>
    <row r="28" spans="2:15">
      <c r="B28" s="23" t="s">
        <v>175</v>
      </c>
      <c r="C28" s="23"/>
      <c r="D28" s="23"/>
      <c r="E28" s="23"/>
      <c r="F28" s="23"/>
      <c r="G28" s="23"/>
      <c r="H28" s="23"/>
      <c r="I28" s="234"/>
      <c r="J28" s="256"/>
      <c r="K28" s="256"/>
      <c r="L28" s="256"/>
      <c r="M28" s="256"/>
      <c r="N28" s="256"/>
    </row>
    <row r="29" spans="2:15">
      <c r="B29" s="23" t="s">
        <v>212</v>
      </c>
      <c r="C29" s="23"/>
      <c r="D29" s="23"/>
      <c r="E29" s="23"/>
      <c r="F29" s="23"/>
      <c r="G29" s="23"/>
      <c r="H29" s="23"/>
      <c r="I29" s="234"/>
      <c r="J29" s="257"/>
      <c r="K29" s="257"/>
      <c r="L29" s="257"/>
      <c r="M29" s="257"/>
      <c r="N29" s="257"/>
    </row>
    <row r="30" spans="2:15">
      <c r="B30" s="23"/>
      <c r="C30" s="23"/>
      <c r="D30" s="23"/>
      <c r="E30" s="23"/>
      <c r="F30" s="23"/>
      <c r="G30" s="23"/>
      <c r="H30" s="23"/>
      <c r="I30" s="234"/>
      <c r="J30" s="234"/>
      <c r="K30" s="234"/>
      <c r="L30" s="234"/>
      <c r="M30" s="250"/>
      <c r="N30" s="250"/>
    </row>
    <row r="31" spans="2:15">
      <c r="B31" s="23"/>
      <c r="C31" s="23"/>
      <c r="D31" s="23"/>
      <c r="E31" s="23"/>
      <c r="F31" s="23"/>
      <c r="G31" s="23"/>
      <c r="H31" s="23"/>
      <c r="I31" s="234"/>
      <c r="J31" s="234"/>
      <c r="K31" s="234"/>
      <c r="L31" s="234"/>
      <c r="M31" s="250"/>
      <c r="N31" s="250"/>
    </row>
    <row r="32" spans="2:15">
      <c r="B32" s="23"/>
      <c r="C32" s="23"/>
      <c r="D32" s="23"/>
      <c r="E32" s="23"/>
      <c r="F32" s="23"/>
      <c r="G32" s="23"/>
      <c r="H32" s="23"/>
      <c r="I32" s="234"/>
      <c r="J32" s="234"/>
      <c r="K32" s="234"/>
      <c r="L32" s="234"/>
      <c r="M32" s="250"/>
      <c r="N32" s="250"/>
    </row>
    <row r="33" spans="2:14">
      <c r="B33" s="92" t="s">
        <v>171</v>
      </c>
      <c r="C33" s="23"/>
      <c r="E33" s="23"/>
      <c r="F33" s="23" t="s">
        <v>178</v>
      </c>
      <c r="G33" s="152"/>
      <c r="H33" s="152"/>
      <c r="I33" s="257"/>
      <c r="J33" s="257"/>
      <c r="K33" s="257"/>
      <c r="L33" s="257"/>
      <c r="M33" s="257"/>
      <c r="N33" s="257"/>
    </row>
    <row r="34" spans="2:14">
      <c r="B34" s="23"/>
      <c r="C34" s="23"/>
      <c r="E34" s="23"/>
      <c r="F34" s="23" t="s">
        <v>179</v>
      </c>
      <c r="G34" s="144"/>
      <c r="H34" s="144"/>
      <c r="I34" s="258"/>
      <c r="J34" s="195"/>
      <c r="K34" s="195"/>
      <c r="L34" s="195"/>
      <c r="M34" s="195"/>
      <c r="N34" s="195"/>
    </row>
    <row r="35" spans="2:14">
      <c r="B35" s="23"/>
      <c r="C35" s="23"/>
      <c r="E35" s="23"/>
      <c r="F35" s="23" t="s">
        <v>180</v>
      </c>
      <c r="G35" s="152"/>
      <c r="H35" s="152"/>
      <c r="I35" s="257"/>
      <c r="J35" s="257"/>
      <c r="K35" s="257"/>
      <c r="L35" s="257"/>
      <c r="M35" s="257"/>
      <c r="N35" s="257"/>
    </row>
    <row r="36" spans="2:14">
      <c r="B36" s="23"/>
      <c r="C36" s="23"/>
      <c r="E36" s="23"/>
      <c r="F36" s="23"/>
      <c r="G36" s="23"/>
      <c r="H36" s="23"/>
      <c r="I36" s="234"/>
      <c r="J36" s="234"/>
      <c r="K36" s="234"/>
      <c r="L36" s="234"/>
      <c r="M36" s="250"/>
      <c r="N36" s="250"/>
    </row>
    <row r="37" spans="2:14">
      <c r="B37" s="23"/>
      <c r="C37" s="23"/>
      <c r="E37" s="23"/>
      <c r="F37" s="23"/>
      <c r="G37" s="23"/>
      <c r="H37" s="23"/>
      <c r="I37" s="234"/>
      <c r="J37" s="234"/>
      <c r="K37" s="234"/>
      <c r="L37" s="234"/>
      <c r="M37" s="250"/>
      <c r="N37" s="250"/>
    </row>
    <row r="38" spans="2:14">
      <c r="B38" s="92" t="s">
        <v>175</v>
      </c>
      <c r="C38" s="23"/>
      <c r="E38" s="23"/>
      <c r="F38" s="23" t="s">
        <v>178</v>
      </c>
      <c r="G38" s="152"/>
      <c r="H38" s="152"/>
      <c r="I38" s="257"/>
      <c r="J38" s="257"/>
      <c r="K38" s="257"/>
      <c r="L38" s="257"/>
      <c r="M38" s="257"/>
      <c r="N38" s="257"/>
    </row>
    <row r="39" spans="2:14">
      <c r="B39" s="23"/>
      <c r="C39" s="23"/>
      <c r="E39" s="23"/>
      <c r="F39" s="23" t="s">
        <v>179</v>
      </c>
      <c r="G39" s="144"/>
      <c r="H39" s="144"/>
      <c r="I39" s="258"/>
      <c r="J39" s="259"/>
      <c r="K39" s="259"/>
      <c r="L39" s="259"/>
      <c r="M39" s="259"/>
      <c r="N39" s="259"/>
    </row>
    <row r="40" spans="2:14">
      <c r="B40" s="23"/>
      <c r="C40" s="23"/>
      <c r="E40" s="23"/>
      <c r="F40" s="23" t="s">
        <v>180</v>
      </c>
      <c r="G40" s="152"/>
      <c r="H40" s="152"/>
      <c r="I40" s="257"/>
      <c r="J40" s="315"/>
      <c r="K40" s="315"/>
      <c r="L40" s="315"/>
      <c r="M40" s="315"/>
      <c r="N40" s="315"/>
    </row>
    <row r="41" spans="2:14">
      <c r="B41" s="23"/>
      <c r="C41" s="23"/>
      <c r="E41" s="23"/>
      <c r="F41" s="23"/>
      <c r="G41" s="23"/>
      <c r="H41" s="23"/>
      <c r="I41" s="234"/>
      <c r="J41" s="234"/>
      <c r="K41" s="234"/>
      <c r="L41" s="234"/>
      <c r="M41" s="250"/>
      <c r="N41" s="250"/>
    </row>
    <row r="42" spans="2:14">
      <c r="B42" s="92" t="s">
        <v>181</v>
      </c>
      <c r="C42" s="23"/>
      <c r="E42" s="23"/>
      <c r="F42" s="23"/>
      <c r="G42" s="152"/>
      <c r="H42" s="152"/>
      <c r="I42" s="257"/>
      <c r="J42" s="260"/>
      <c r="K42" s="260"/>
      <c r="L42" s="260"/>
      <c r="M42" s="260"/>
      <c r="N42" s="260"/>
    </row>
    <row r="43" spans="2:14">
      <c r="B43" s="23"/>
      <c r="C43" s="23"/>
      <c r="E43" s="23"/>
      <c r="F43" s="23"/>
      <c r="G43" s="55"/>
      <c r="H43" s="55"/>
      <c r="I43" s="261"/>
      <c r="J43" s="261"/>
      <c r="K43" s="261"/>
      <c r="L43" s="261"/>
      <c r="M43" s="250"/>
      <c r="N43" s="250"/>
    </row>
    <row r="44" spans="2:14">
      <c r="B44" s="23"/>
      <c r="C44" s="23"/>
      <c r="E44" s="23"/>
      <c r="F44" s="23"/>
      <c r="G44" s="55"/>
      <c r="H44" s="55"/>
      <c r="I44" s="261"/>
      <c r="J44" s="261"/>
      <c r="K44" s="261"/>
      <c r="L44" s="261"/>
      <c r="M44" s="250"/>
      <c r="N44" s="250"/>
    </row>
    <row r="45" spans="2:14">
      <c r="B45" s="92" t="s">
        <v>182</v>
      </c>
      <c r="C45" s="23"/>
      <c r="E45" s="23"/>
      <c r="F45" s="23" t="s">
        <v>178</v>
      </c>
      <c r="G45" s="152"/>
      <c r="H45" s="152"/>
      <c r="I45" s="257"/>
      <c r="J45" s="257"/>
      <c r="K45" s="257"/>
      <c r="L45" s="257"/>
      <c r="M45" s="257"/>
      <c r="N45" s="257"/>
    </row>
    <row r="46" spans="2:14">
      <c r="B46" s="23"/>
      <c r="C46" s="23"/>
      <c r="E46" s="23"/>
      <c r="F46" s="23" t="s">
        <v>179</v>
      </c>
      <c r="G46" s="153"/>
      <c r="H46" s="153"/>
      <c r="I46" s="262"/>
      <c r="J46" s="262"/>
      <c r="K46" s="262"/>
      <c r="L46" s="262"/>
      <c r="M46" s="262"/>
      <c r="N46" s="262"/>
    </row>
    <row r="47" spans="2:14">
      <c r="B47" s="23"/>
      <c r="C47" s="23"/>
      <c r="E47" s="23"/>
      <c r="F47" s="23" t="s">
        <v>183</v>
      </c>
      <c r="G47" s="55"/>
      <c r="H47" s="55"/>
      <c r="I47" s="261"/>
      <c r="J47" s="261"/>
      <c r="K47" s="261"/>
      <c r="L47" s="261"/>
      <c r="M47" s="261"/>
      <c r="N47" s="261"/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3"/>
  <sheetViews>
    <sheetView zoomScale="115" zoomScaleNormal="115" workbookViewId="0">
      <pane xSplit="2" ySplit="5" topLeftCell="F6" activePane="bottomRight" state="frozen"/>
      <selection pane="topRight" activeCell="C1" sqref="C1"/>
      <selection pane="bottomLeft" activeCell="A6" sqref="A6"/>
      <selection pane="bottomRight"/>
    </sheetView>
  </sheetViews>
  <sheetFormatPr defaultRowHeight="14.25"/>
  <cols>
    <col min="1" max="1" width="2.85546875" style="23" customWidth="1"/>
    <col min="2" max="2" width="58.85546875" style="23" bestFit="1" customWidth="1"/>
    <col min="3" max="5" width="11.7109375" style="23" hidden="1" customWidth="1"/>
    <col min="6" max="6" width="11.7109375" style="23" customWidth="1"/>
    <col min="7" max="8" width="11.7109375" style="23" bestFit="1" customWidth="1"/>
    <col min="9" max="9" width="12.28515625" style="23" customWidth="1"/>
    <col min="10" max="10" width="11.7109375" style="23" bestFit="1" customWidth="1"/>
    <col min="11" max="14" width="10" style="23" bestFit="1" customWidth="1"/>
    <col min="15" max="16384" width="9.140625" style="23"/>
  </cols>
  <sheetData>
    <row r="1" spans="1:16" ht="23.25">
      <c r="A1" s="22" t="s">
        <v>0</v>
      </c>
    </row>
    <row r="3" spans="1:16" ht="15.75">
      <c r="A3" s="175" t="s">
        <v>16</v>
      </c>
    </row>
    <row r="4" spans="1:16" ht="15.75">
      <c r="B4" s="34"/>
    </row>
    <row r="5" spans="1:16" ht="15.75" thickBot="1">
      <c r="B5" s="2" t="s">
        <v>17</v>
      </c>
      <c r="C5" s="62">
        <v>39447</v>
      </c>
      <c r="D5" s="62">
        <f>EOMONTH(C5,12)</f>
        <v>39813</v>
      </c>
      <c r="E5" s="62">
        <f t="shared" ref="E5:N5" si="0">EOMONTH(D5,12)</f>
        <v>40178</v>
      </c>
      <c r="F5" s="62">
        <f t="shared" si="0"/>
        <v>40543</v>
      </c>
      <c r="G5" s="62">
        <f t="shared" si="0"/>
        <v>40908</v>
      </c>
      <c r="H5" s="62">
        <f t="shared" si="0"/>
        <v>41274</v>
      </c>
      <c r="I5" s="62">
        <f t="shared" si="0"/>
        <v>41639</v>
      </c>
      <c r="J5" s="62">
        <f t="shared" si="0"/>
        <v>42004</v>
      </c>
      <c r="K5" s="62">
        <f t="shared" si="0"/>
        <v>42369</v>
      </c>
      <c r="L5" s="62">
        <f t="shared" si="0"/>
        <v>42735</v>
      </c>
      <c r="M5" s="62">
        <f t="shared" si="0"/>
        <v>43100</v>
      </c>
      <c r="N5" s="62">
        <f t="shared" si="0"/>
        <v>43465</v>
      </c>
    </row>
    <row r="6" spans="1:16">
      <c r="B6" s="3" t="s">
        <v>1</v>
      </c>
      <c r="C6" s="17">
        <v>13790</v>
      </c>
      <c r="D6" s="17">
        <v>15330</v>
      </c>
      <c r="E6" s="17">
        <v>15327</v>
      </c>
      <c r="F6" s="17">
        <v>15564</v>
      </c>
      <c r="G6" s="17">
        <v>16734</v>
      </c>
      <c r="H6" s="17"/>
      <c r="I6" s="17"/>
      <c r="J6" s="190"/>
      <c r="K6" s="190"/>
      <c r="L6" s="190"/>
      <c r="M6" s="190"/>
      <c r="N6" s="190"/>
    </row>
    <row r="7" spans="1:16">
      <c r="B7" s="3" t="s">
        <v>2</v>
      </c>
      <c r="C7" s="18">
        <v>6043</v>
      </c>
      <c r="D7" s="18">
        <v>6704</v>
      </c>
      <c r="E7" s="19">
        <v>6319</v>
      </c>
      <c r="F7" s="18">
        <v>6360</v>
      </c>
      <c r="G7" s="18">
        <v>7144</v>
      </c>
      <c r="H7" s="18"/>
      <c r="I7" s="18"/>
      <c r="J7" s="192"/>
      <c r="K7" s="192"/>
      <c r="L7" s="192"/>
      <c r="M7" s="192"/>
      <c r="N7" s="192"/>
    </row>
    <row r="8" spans="1:16">
      <c r="B8" s="4" t="s">
        <v>3</v>
      </c>
      <c r="C8" s="8">
        <f t="shared" ref="C8:G8" si="1">C6-C7</f>
        <v>7747</v>
      </c>
      <c r="D8" s="8">
        <f t="shared" si="1"/>
        <v>8626</v>
      </c>
      <c r="E8" s="8">
        <f t="shared" si="1"/>
        <v>9008</v>
      </c>
      <c r="F8" s="8">
        <f t="shared" si="1"/>
        <v>9204</v>
      </c>
      <c r="G8" s="8">
        <f t="shared" si="1"/>
        <v>9590</v>
      </c>
      <c r="H8" s="8"/>
      <c r="I8" s="8"/>
      <c r="J8" s="8"/>
      <c r="K8" s="8"/>
      <c r="L8" s="8"/>
      <c r="M8" s="8"/>
      <c r="N8" s="8"/>
    </row>
    <row r="9" spans="1:16">
      <c r="B9" s="3"/>
      <c r="C9" s="9"/>
      <c r="D9" s="9"/>
      <c r="E9" s="13"/>
      <c r="F9" s="9"/>
      <c r="G9" s="9"/>
      <c r="H9" s="9"/>
      <c r="I9" s="9"/>
    </row>
    <row r="10" spans="1:16" ht="15">
      <c r="B10" s="3" t="s">
        <v>4</v>
      </c>
      <c r="C10" s="17">
        <v>4973</v>
      </c>
      <c r="D10" s="17">
        <v>5422</v>
      </c>
      <c r="E10" s="20">
        <v>5282</v>
      </c>
      <c r="F10" s="17">
        <v>5414</v>
      </c>
      <c r="G10" s="17">
        <v>5758</v>
      </c>
      <c r="H10" s="17"/>
      <c r="I10" s="17"/>
      <c r="J10" s="155"/>
      <c r="K10" s="155"/>
      <c r="L10" s="155"/>
      <c r="M10" s="155"/>
      <c r="N10" s="155"/>
      <c r="P10" s="24"/>
    </row>
    <row r="11" spans="1:16">
      <c r="B11" s="3" t="s">
        <v>5</v>
      </c>
      <c r="C11" s="18">
        <v>54</v>
      </c>
      <c r="D11" s="18">
        <v>103</v>
      </c>
      <c r="E11" s="19">
        <v>111</v>
      </c>
      <c r="F11" s="17">
        <v>301</v>
      </c>
      <c r="G11" s="17">
        <v>-9</v>
      </c>
      <c r="H11" s="17"/>
      <c r="I11" s="17"/>
      <c r="J11" s="155"/>
      <c r="K11" s="155"/>
      <c r="L11" s="155"/>
      <c r="M11" s="155"/>
      <c r="N11" s="155"/>
    </row>
    <row r="12" spans="1:16" ht="15">
      <c r="B12" s="40" t="s">
        <v>206</v>
      </c>
      <c r="C12" s="10">
        <f t="shared" ref="C12:G12" si="2">C8-C10-C11</f>
        <v>2720</v>
      </c>
      <c r="D12" s="10">
        <f t="shared" si="2"/>
        <v>3101</v>
      </c>
      <c r="E12" s="10">
        <f t="shared" si="2"/>
        <v>3615</v>
      </c>
      <c r="F12" s="10">
        <f t="shared" si="2"/>
        <v>3489</v>
      </c>
      <c r="G12" s="10">
        <f t="shared" si="2"/>
        <v>3841</v>
      </c>
      <c r="H12" s="10"/>
      <c r="I12" s="10"/>
      <c r="J12" s="10"/>
      <c r="K12" s="10"/>
      <c r="L12" s="10"/>
      <c r="M12" s="10"/>
      <c r="N12" s="10"/>
    </row>
    <row r="13" spans="1:16">
      <c r="B13" s="3" t="s">
        <v>7</v>
      </c>
      <c r="C13" s="18">
        <v>157</v>
      </c>
      <c r="D13" s="18">
        <v>96</v>
      </c>
      <c r="E13" s="19">
        <v>77</v>
      </c>
      <c r="F13" s="18">
        <v>59</v>
      </c>
      <c r="G13" s="18">
        <v>52</v>
      </c>
      <c r="H13" s="18"/>
      <c r="I13" s="18"/>
      <c r="J13" s="18"/>
      <c r="K13" s="18"/>
      <c r="L13" s="18"/>
      <c r="M13" s="18"/>
      <c r="N13" s="18"/>
    </row>
    <row r="14" spans="1:16">
      <c r="B14" s="3"/>
      <c r="C14" s="11"/>
      <c r="D14" s="11"/>
      <c r="E14" s="13"/>
      <c r="F14" s="9"/>
      <c r="G14" s="9"/>
      <c r="H14" s="9"/>
      <c r="I14" s="9"/>
      <c r="J14" s="9"/>
      <c r="K14" s="9"/>
      <c r="L14" s="9"/>
      <c r="M14" s="9"/>
      <c r="N14" s="9"/>
    </row>
    <row r="15" spans="1:16" ht="15">
      <c r="B15" s="40" t="s">
        <v>207</v>
      </c>
      <c r="C15" s="9">
        <f>C12-C13</f>
        <v>2563</v>
      </c>
      <c r="D15" s="9">
        <f t="shared" ref="D15:G15" si="3">D12-D13</f>
        <v>3005</v>
      </c>
      <c r="E15" s="9">
        <f t="shared" si="3"/>
        <v>3538</v>
      </c>
      <c r="F15" s="9">
        <f t="shared" si="3"/>
        <v>3430</v>
      </c>
      <c r="G15" s="9">
        <f t="shared" si="3"/>
        <v>3789</v>
      </c>
      <c r="H15" s="9"/>
      <c r="I15" s="9"/>
      <c r="J15" s="9"/>
      <c r="K15" s="9"/>
      <c r="L15" s="9"/>
      <c r="M15" s="9"/>
      <c r="N15" s="9"/>
    </row>
    <row r="16" spans="1:16">
      <c r="B16" s="3" t="s">
        <v>9</v>
      </c>
      <c r="C16" s="18">
        <v>759</v>
      </c>
      <c r="D16" s="18">
        <v>968</v>
      </c>
      <c r="E16" s="19">
        <v>1141</v>
      </c>
      <c r="F16" s="17">
        <v>1117</v>
      </c>
      <c r="G16" s="17">
        <v>1235</v>
      </c>
      <c r="H16" s="17"/>
      <c r="I16" s="17"/>
      <c r="J16" s="9"/>
      <c r="K16" s="9"/>
      <c r="L16" s="9"/>
      <c r="M16" s="9"/>
      <c r="N16" s="9"/>
    </row>
    <row r="17" spans="1:17">
      <c r="B17" s="5" t="s">
        <v>10</v>
      </c>
      <c r="C17" s="12">
        <f t="shared" ref="C17:G17" si="4">C15-C16</f>
        <v>1804</v>
      </c>
      <c r="D17" s="12">
        <f t="shared" si="4"/>
        <v>2037</v>
      </c>
      <c r="E17" s="12">
        <f t="shared" si="4"/>
        <v>2397</v>
      </c>
      <c r="F17" s="12">
        <f t="shared" si="4"/>
        <v>2313</v>
      </c>
      <c r="G17" s="12">
        <f t="shared" si="4"/>
        <v>2554</v>
      </c>
      <c r="H17" s="12"/>
      <c r="I17" s="12"/>
      <c r="J17" s="12"/>
      <c r="K17" s="12"/>
      <c r="L17" s="12"/>
      <c r="M17" s="12"/>
      <c r="N17" s="12"/>
    </row>
    <row r="18" spans="1:17">
      <c r="B18" s="6" t="s">
        <v>11</v>
      </c>
      <c r="C18" s="18">
        <v>67</v>
      </c>
      <c r="D18" s="18">
        <v>80</v>
      </c>
      <c r="E18" s="19">
        <v>106</v>
      </c>
      <c r="F18" s="21">
        <v>110</v>
      </c>
      <c r="G18" s="21">
        <v>123</v>
      </c>
      <c r="H18" s="21"/>
      <c r="I18" s="21"/>
      <c r="J18" s="197"/>
      <c r="K18" s="197"/>
      <c r="L18" s="197"/>
      <c r="M18" s="197"/>
      <c r="N18" s="197"/>
    </row>
    <row r="19" spans="1:17">
      <c r="B19" s="5" t="s">
        <v>12</v>
      </c>
      <c r="C19" s="15">
        <f t="shared" ref="C19:G19" si="5">C17-C18</f>
        <v>1737</v>
      </c>
      <c r="D19" s="15">
        <f t="shared" si="5"/>
        <v>1957</v>
      </c>
      <c r="E19" s="9">
        <f t="shared" si="5"/>
        <v>2291</v>
      </c>
      <c r="F19" s="9">
        <f t="shared" si="5"/>
        <v>2203</v>
      </c>
      <c r="G19" s="9">
        <f t="shared" si="5"/>
        <v>2431</v>
      </c>
      <c r="H19" s="9"/>
      <c r="I19" s="9"/>
      <c r="J19" s="9"/>
      <c r="K19" s="9"/>
      <c r="L19" s="9"/>
      <c r="M19" s="9"/>
      <c r="N19" s="9"/>
    </row>
    <row r="20" spans="1:17">
      <c r="B20" s="3" t="s">
        <v>13</v>
      </c>
      <c r="C20" s="243">
        <f>3.35/2</f>
        <v>1.675</v>
      </c>
      <c r="D20" s="243">
        <f>3.81/2</f>
        <v>1.905</v>
      </c>
      <c r="E20" s="217">
        <f>4.53/2</f>
        <v>2.2650000000000001</v>
      </c>
      <c r="F20" s="217">
        <f>4.45/2</f>
        <v>2.2250000000000001</v>
      </c>
      <c r="G20" s="82">
        <v>2.4900000000000002</v>
      </c>
      <c r="H20" s="82"/>
      <c r="I20" s="82"/>
      <c r="J20" s="217"/>
      <c r="K20" s="217"/>
      <c r="L20" s="217"/>
      <c r="M20" s="217"/>
      <c r="N20" s="217"/>
    </row>
    <row r="21" spans="1:17" ht="15.75" thickBot="1">
      <c r="B21" s="7" t="s">
        <v>14</v>
      </c>
      <c r="C21" s="218">
        <f>3.2/2</f>
        <v>1.6</v>
      </c>
      <c r="D21" s="218">
        <f>3.66/2</f>
        <v>1.83</v>
      </c>
      <c r="E21" s="218">
        <f>4.37/2</f>
        <v>2.1850000000000001</v>
      </c>
      <c r="F21" s="218">
        <f>4.31/2</f>
        <v>2.1549999999999998</v>
      </c>
      <c r="G21" s="83">
        <v>2.4700000000000002</v>
      </c>
      <c r="H21" s="83"/>
      <c r="I21" s="83"/>
      <c r="J21" s="218"/>
      <c r="K21" s="218"/>
      <c r="L21" s="218"/>
      <c r="M21" s="218"/>
      <c r="N21" s="218"/>
      <c r="Q21" s="24"/>
    </row>
    <row r="22" spans="1:17" s="234" customFormat="1" ht="15">
      <c r="B22" s="238"/>
      <c r="C22" s="240"/>
      <c r="D22" s="240"/>
      <c r="E22" s="240"/>
      <c r="F22" s="240"/>
      <c r="G22" s="239"/>
      <c r="H22" s="239"/>
      <c r="I22" s="239"/>
      <c r="J22" s="240"/>
      <c r="K22" s="240"/>
      <c r="L22" s="240"/>
      <c r="M22" s="240"/>
      <c r="N22" s="240"/>
      <c r="Q22" s="241"/>
    </row>
    <row r="23" spans="1:17" s="234" customFormat="1" ht="15">
      <c r="B23" s="238" t="s">
        <v>159</v>
      </c>
      <c r="C23" s="244"/>
      <c r="D23" s="244"/>
      <c r="E23" s="244"/>
      <c r="F23" s="244"/>
      <c r="G23" s="271"/>
      <c r="H23" s="271"/>
      <c r="I23" s="271"/>
      <c r="J23" s="242"/>
      <c r="K23" s="242"/>
      <c r="L23" s="242"/>
      <c r="M23" s="242"/>
      <c r="N23" s="242"/>
      <c r="Q23" s="241"/>
    </row>
    <row r="24" spans="1:17">
      <c r="B24" s="3" t="s">
        <v>160</v>
      </c>
      <c r="C24" s="245"/>
      <c r="D24" s="245"/>
      <c r="E24" s="245"/>
      <c r="F24" s="245"/>
      <c r="G24" s="272"/>
      <c r="H24" s="272"/>
      <c r="I24" s="272"/>
      <c r="J24" s="242"/>
      <c r="K24" s="242"/>
      <c r="L24" s="242"/>
      <c r="M24" s="242"/>
      <c r="N24" s="242"/>
    </row>
    <row r="25" spans="1:17">
      <c r="B25" s="3"/>
      <c r="G25" s="225"/>
      <c r="H25" s="225"/>
      <c r="I25" s="225"/>
      <c r="J25" s="225"/>
      <c r="K25" s="225"/>
      <c r="L25" s="225"/>
      <c r="M25" s="225"/>
      <c r="N25" s="225"/>
    </row>
    <row r="26" spans="1:17" s="234" customFormat="1" ht="15">
      <c r="B26" s="40" t="s">
        <v>229</v>
      </c>
      <c r="C26" s="245"/>
      <c r="D26" s="245"/>
      <c r="E26" s="245"/>
      <c r="F26" s="235"/>
      <c r="G26" s="235"/>
      <c r="H26" s="235"/>
      <c r="I26" s="235"/>
      <c r="J26" s="235"/>
      <c r="K26" s="235"/>
      <c r="L26" s="235"/>
      <c r="M26" s="235"/>
      <c r="N26" s="235"/>
    </row>
    <row r="27" spans="1:17" s="234" customFormat="1">
      <c r="B27" s="3"/>
    </row>
    <row r="28" spans="1:17">
      <c r="B28" s="3" t="s">
        <v>15</v>
      </c>
    </row>
    <row r="29" spans="1:17" ht="15.75" thickBot="1">
      <c r="A29" s="174" t="s">
        <v>18</v>
      </c>
      <c r="C29" s="14">
        <f>C5</f>
        <v>39447</v>
      </c>
      <c r="D29" s="14">
        <f t="shared" ref="D29:N29" si="6">D5</f>
        <v>39813</v>
      </c>
      <c r="E29" s="14">
        <f t="shared" si="6"/>
        <v>40178</v>
      </c>
      <c r="F29" s="14">
        <f t="shared" si="6"/>
        <v>40543</v>
      </c>
      <c r="G29" s="14">
        <f t="shared" si="6"/>
        <v>40908</v>
      </c>
      <c r="H29" s="14">
        <f t="shared" si="6"/>
        <v>41274</v>
      </c>
      <c r="I29" s="14">
        <f t="shared" si="6"/>
        <v>41639</v>
      </c>
      <c r="J29" s="14">
        <f t="shared" si="6"/>
        <v>42004</v>
      </c>
      <c r="K29" s="14">
        <f t="shared" si="6"/>
        <v>42369</v>
      </c>
      <c r="L29" s="14">
        <f t="shared" si="6"/>
        <v>42735</v>
      </c>
      <c r="M29" s="14">
        <f t="shared" si="6"/>
        <v>43100</v>
      </c>
      <c r="N29" s="14">
        <f t="shared" si="6"/>
        <v>43465</v>
      </c>
    </row>
    <row r="30" spans="1:17">
      <c r="B30" s="3" t="s">
        <v>1</v>
      </c>
      <c r="C30" s="27">
        <f>C6/C$6</f>
        <v>1</v>
      </c>
      <c r="D30" s="27">
        <f t="shared" ref="D30:E30" si="7">D6/D$6</f>
        <v>1</v>
      </c>
      <c r="E30" s="27">
        <f t="shared" si="7"/>
        <v>1</v>
      </c>
      <c r="F30" s="27"/>
      <c r="G30" s="27"/>
      <c r="H30" s="27"/>
      <c r="I30" s="27"/>
      <c r="J30" s="27"/>
      <c r="K30" s="27"/>
      <c r="L30" s="27"/>
      <c r="M30" s="27"/>
      <c r="N30" s="27"/>
    </row>
    <row r="31" spans="1:17">
      <c r="B31" s="3" t="s">
        <v>2</v>
      </c>
      <c r="C31" s="33">
        <f t="shared" ref="C31:E31" si="8">C7/C$6</f>
        <v>0.43821609862219002</v>
      </c>
      <c r="D31" s="33">
        <f t="shared" si="8"/>
        <v>0.43731245923026746</v>
      </c>
      <c r="E31" s="33">
        <f t="shared" si="8"/>
        <v>0.41227898479806879</v>
      </c>
      <c r="F31" s="33"/>
      <c r="G31" s="33"/>
      <c r="H31" s="33"/>
      <c r="I31" s="33"/>
      <c r="J31" s="193"/>
      <c r="K31" s="193"/>
      <c r="L31" s="193"/>
      <c r="M31" s="193"/>
      <c r="N31" s="193"/>
    </row>
    <row r="32" spans="1:17" ht="15">
      <c r="B32" s="4" t="s">
        <v>3</v>
      </c>
      <c r="C32" s="35">
        <f t="shared" ref="C32:E32" si="9">C8/C$6</f>
        <v>0.56178390137780998</v>
      </c>
      <c r="D32" s="35">
        <f t="shared" si="9"/>
        <v>0.5626875407697326</v>
      </c>
      <c r="E32" s="35">
        <f t="shared" si="9"/>
        <v>0.58772101520193121</v>
      </c>
      <c r="F32" s="35"/>
      <c r="G32" s="35"/>
      <c r="H32" s="35"/>
      <c r="I32" s="35"/>
      <c r="J32" s="35"/>
      <c r="K32" s="35"/>
      <c r="L32" s="35"/>
      <c r="M32" s="35"/>
      <c r="N32" s="35"/>
    </row>
    <row r="33" spans="1:14">
      <c r="B33" s="3"/>
      <c r="C33" s="27"/>
      <c r="D33" s="27"/>
      <c r="E33" s="27"/>
      <c r="F33" s="27"/>
      <c r="G33" s="27"/>
      <c r="H33" s="27"/>
      <c r="I33" s="27"/>
    </row>
    <row r="34" spans="1:14">
      <c r="B34" s="3" t="s">
        <v>4</v>
      </c>
      <c r="C34" s="27">
        <f t="shared" ref="C34:E34" si="10">C10/C$6</f>
        <v>0.36062364031907179</v>
      </c>
      <c r="D34" s="27">
        <f t="shared" si="10"/>
        <v>0.35368558382257015</v>
      </c>
      <c r="E34" s="27">
        <f t="shared" si="10"/>
        <v>0.34462060416258888</v>
      </c>
      <c r="F34" s="27"/>
      <c r="G34" s="27"/>
      <c r="H34" s="27"/>
      <c r="I34" s="27"/>
      <c r="J34" s="194"/>
      <c r="K34" s="194"/>
      <c r="L34" s="194"/>
      <c r="M34" s="194"/>
      <c r="N34" s="194"/>
    </row>
    <row r="35" spans="1:14">
      <c r="B35" s="3" t="s">
        <v>5</v>
      </c>
      <c r="C35" s="33">
        <f t="shared" ref="C35:E35" si="11">C11/C$6</f>
        <v>3.9158810732414793E-3</v>
      </c>
      <c r="D35" s="33">
        <f t="shared" si="11"/>
        <v>6.7188519243313767E-3</v>
      </c>
      <c r="E35" s="33">
        <f t="shared" si="11"/>
        <v>7.2421217459385399E-3</v>
      </c>
      <c r="F35" s="27"/>
      <c r="G35" s="27"/>
      <c r="H35" s="27"/>
      <c r="I35" s="27"/>
      <c r="J35" s="195"/>
      <c r="K35" s="195"/>
      <c r="L35" s="195"/>
      <c r="M35" s="195"/>
      <c r="N35" s="195"/>
    </row>
    <row r="36" spans="1:14" ht="15">
      <c r="B36" s="3" t="s">
        <v>6</v>
      </c>
      <c r="C36" s="36">
        <f t="shared" ref="C36:E36" si="12">C12/C$6</f>
        <v>0.19724437998549674</v>
      </c>
      <c r="D36" s="36">
        <f t="shared" si="12"/>
        <v>0.20228310502283106</v>
      </c>
      <c r="E36" s="36">
        <f t="shared" si="12"/>
        <v>0.2358582892934038</v>
      </c>
      <c r="F36" s="36"/>
      <c r="G36" s="36"/>
      <c r="H36" s="36"/>
      <c r="I36" s="36"/>
      <c r="J36" s="36"/>
      <c r="K36" s="36"/>
      <c r="L36" s="36"/>
      <c r="M36" s="36"/>
      <c r="N36" s="36"/>
    </row>
    <row r="37" spans="1:14">
      <c r="B37" s="3" t="s">
        <v>7</v>
      </c>
      <c r="C37" s="33">
        <f t="shared" ref="C37:E37" si="13">C13/C$6</f>
        <v>1.1385061638868746E-2</v>
      </c>
      <c r="D37" s="33">
        <f t="shared" si="13"/>
        <v>6.2622309197651665E-3</v>
      </c>
      <c r="E37" s="33">
        <f t="shared" si="13"/>
        <v>5.0238141841195275E-3</v>
      </c>
      <c r="F37" s="33"/>
      <c r="G37" s="33"/>
      <c r="H37" s="33"/>
      <c r="I37" s="33"/>
      <c r="J37" s="33"/>
      <c r="K37" s="33"/>
      <c r="L37" s="33"/>
      <c r="M37" s="33"/>
      <c r="N37" s="33"/>
    </row>
    <row r="38" spans="1:14">
      <c r="B38" s="3"/>
      <c r="C38" s="30"/>
      <c r="D38" s="30"/>
      <c r="E38" s="27"/>
      <c r="F38" s="27"/>
      <c r="G38" s="27"/>
      <c r="H38" s="27"/>
      <c r="I38" s="27"/>
    </row>
    <row r="39" spans="1:14">
      <c r="B39" s="3" t="s">
        <v>8</v>
      </c>
      <c r="C39" s="27">
        <f t="shared" ref="C39:E39" si="14">C15/C$6</f>
        <v>0.185859318346628</v>
      </c>
      <c r="D39" s="27">
        <f t="shared" si="14"/>
        <v>0.19602087410306587</v>
      </c>
      <c r="E39" s="27">
        <f t="shared" si="14"/>
        <v>0.23083447510928426</v>
      </c>
      <c r="F39" s="27"/>
      <c r="G39" s="27"/>
      <c r="H39" s="27"/>
      <c r="I39" s="27"/>
      <c r="J39" s="27"/>
      <c r="K39" s="27"/>
      <c r="L39" s="27"/>
      <c r="M39" s="27"/>
      <c r="N39" s="27"/>
    </row>
    <row r="40" spans="1:14">
      <c r="B40" s="3" t="s">
        <v>9</v>
      </c>
      <c r="C40" s="33">
        <f t="shared" ref="C40:E40" si="15">C16/C$6</f>
        <v>5.5039883973894123E-2</v>
      </c>
      <c r="D40" s="33">
        <f t="shared" si="15"/>
        <v>6.3144161774298754E-2</v>
      </c>
      <c r="E40" s="33">
        <f t="shared" si="15"/>
        <v>7.444379200104391E-2</v>
      </c>
      <c r="F40" s="27"/>
      <c r="G40" s="27"/>
      <c r="H40" s="27"/>
      <c r="I40" s="27"/>
      <c r="J40" s="27"/>
      <c r="K40" s="27"/>
      <c r="L40" s="27"/>
      <c r="M40" s="27"/>
      <c r="N40" s="27"/>
    </row>
    <row r="41" spans="1:14">
      <c r="B41" s="5" t="s">
        <v>10</v>
      </c>
      <c r="C41" s="31">
        <f t="shared" ref="C41:E41" si="16">C17/C$6</f>
        <v>0.13081943437273386</v>
      </c>
      <c r="D41" s="31">
        <f t="shared" si="16"/>
        <v>0.13287671232876713</v>
      </c>
      <c r="E41" s="31">
        <f t="shared" si="16"/>
        <v>0.15639068310824036</v>
      </c>
      <c r="F41" s="31"/>
      <c r="G41" s="31"/>
      <c r="H41" s="31"/>
      <c r="I41" s="31"/>
      <c r="J41" s="31"/>
      <c r="K41" s="31"/>
      <c r="L41" s="31"/>
      <c r="M41" s="31"/>
      <c r="N41" s="31"/>
    </row>
    <row r="42" spans="1:14" ht="15">
      <c r="B42" s="246" t="s">
        <v>209</v>
      </c>
      <c r="C42" s="33">
        <f>C18/C$17</f>
        <v>3.7139689578713969E-2</v>
      </c>
      <c r="D42" s="33">
        <f t="shared" ref="D42:E42" si="17">D18/D$17</f>
        <v>3.9273441335297005E-2</v>
      </c>
      <c r="E42" s="33">
        <f t="shared" si="17"/>
        <v>4.4221944096787653E-2</v>
      </c>
      <c r="F42" s="33"/>
      <c r="G42" s="33"/>
      <c r="H42" s="33"/>
      <c r="I42" s="33"/>
      <c r="J42" s="193"/>
      <c r="K42" s="193"/>
      <c r="L42" s="193"/>
      <c r="M42" s="193"/>
      <c r="N42" s="193"/>
    </row>
    <row r="43" spans="1:14" ht="15">
      <c r="B43" s="26" t="s">
        <v>12</v>
      </c>
      <c r="C43" s="37">
        <f t="shared" ref="C43:E43" si="18">C19/C$6</f>
        <v>0.12596084118926759</v>
      </c>
      <c r="D43" s="37">
        <f t="shared" si="18"/>
        <v>0.12765818656229616</v>
      </c>
      <c r="E43" s="37">
        <f t="shared" si="18"/>
        <v>0.14947478306256931</v>
      </c>
      <c r="F43" s="37"/>
      <c r="G43" s="37"/>
      <c r="H43" s="37"/>
      <c r="I43" s="37"/>
      <c r="J43" s="37"/>
      <c r="K43" s="37"/>
      <c r="L43" s="37"/>
      <c r="M43" s="37"/>
      <c r="N43" s="37"/>
    </row>
    <row r="45" spans="1:14">
      <c r="B45" s="23" t="s">
        <v>208</v>
      </c>
      <c r="C45" s="196">
        <f>C16/C15</f>
        <v>0.29613733905579398</v>
      </c>
      <c r="D45" s="196">
        <f t="shared" ref="D45:E45" si="19">D16/D15</f>
        <v>0.3221297836938436</v>
      </c>
      <c r="E45" s="196">
        <f t="shared" si="19"/>
        <v>0.32249858677218768</v>
      </c>
      <c r="F45" s="196"/>
      <c r="G45" s="196"/>
      <c r="H45" s="196"/>
      <c r="I45" s="196"/>
      <c r="J45" s="195"/>
      <c r="K45" s="195"/>
      <c r="L45" s="195"/>
      <c r="M45" s="195"/>
      <c r="N45" s="195"/>
    </row>
    <row r="48" spans="1:14" ht="15.75" thickBot="1">
      <c r="A48" s="174" t="s">
        <v>19</v>
      </c>
      <c r="C48" s="14">
        <f>C29</f>
        <v>39447</v>
      </c>
      <c r="D48" s="14">
        <f t="shared" ref="D48:H48" si="20">D29</f>
        <v>39813</v>
      </c>
      <c r="E48" s="14">
        <f t="shared" si="20"/>
        <v>40178</v>
      </c>
      <c r="F48" s="14">
        <f t="shared" si="20"/>
        <v>40543</v>
      </c>
      <c r="G48" s="14">
        <f t="shared" si="20"/>
        <v>40908</v>
      </c>
      <c r="H48" s="14">
        <f t="shared" si="20"/>
        <v>41274</v>
      </c>
      <c r="I48" s="14">
        <f t="shared" ref="I48:N48" si="21">I29</f>
        <v>41639</v>
      </c>
      <c r="J48" s="14">
        <f t="shared" si="21"/>
        <v>42004</v>
      </c>
      <c r="K48" s="14">
        <f t="shared" si="21"/>
        <v>42369</v>
      </c>
      <c r="L48" s="14">
        <f t="shared" si="21"/>
        <v>42735</v>
      </c>
      <c r="M48" s="14">
        <f t="shared" si="21"/>
        <v>43100</v>
      </c>
      <c r="N48" s="14">
        <f t="shared" si="21"/>
        <v>43465</v>
      </c>
    </row>
    <row r="49" spans="2:14">
      <c r="B49" s="3" t="s">
        <v>1</v>
      </c>
      <c r="C49" s="27"/>
      <c r="D49" s="27">
        <f>D6/C6-1</f>
        <v>0.11167512690355319</v>
      </c>
      <c r="E49" s="27">
        <f t="shared" ref="E49" si="22">E6/D6-1</f>
        <v>-1.956947162427003E-4</v>
      </c>
      <c r="F49" s="27"/>
      <c r="G49" s="27"/>
      <c r="H49" s="27"/>
      <c r="I49" s="27"/>
      <c r="J49" s="27"/>
      <c r="K49" s="27"/>
      <c r="L49" s="27"/>
      <c r="M49" s="27"/>
      <c r="N49" s="27"/>
    </row>
    <row r="50" spans="2:14">
      <c r="B50" s="3" t="s">
        <v>2</v>
      </c>
      <c r="C50" s="33"/>
      <c r="D50" s="33">
        <f t="shared" ref="D50:E50" si="23">D7/C7-1</f>
        <v>0.10938275690882016</v>
      </c>
      <c r="E50" s="33">
        <f t="shared" si="23"/>
        <v>-5.7428400954653958E-2</v>
      </c>
      <c r="F50" s="33"/>
      <c r="G50" s="33"/>
      <c r="H50" s="33"/>
      <c r="I50" s="33"/>
      <c r="J50" s="33"/>
      <c r="K50" s="33"/>
      <c r="L50" s="33"/>
      <c r="M50" s="33"/>
      <c r="N50" s="33"/>
    </row>
    <row r="51" spans="2:14">
      <c r="B51" s="4" t="s">
        <v>3</v>
      </c>
      <c r="C51" s="28"/>
      <c r="D51" s="28">
        <f t="shared" ref="D51:E51" si="24">D8/C8-1</f>
        <v>0.11346327610688012</v>
      </c>
      <c r="E51" s="28">
        <f t="shared" si="24"/>
        <v>4.4284720612102868E-2</v>
      </c>
      <c r="F51" s="28"/>
      <c r="G51" s="28"/>
      <c r="H51" s="28"/>
      <c r="I51" s="28"/>
      <c r="J51" s="28"/>
      <c r="K51" s="28"/>
      <c r="L51" s="28"/>
      <c r="M51" s="28"/>
      <c r="N51" s="28"/>
    </row>
    <row r="52" spans="2:14">
      <c r="B52" s="3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2:14">
      <c r="B53" s="3" t="s">
        <v>4</v>
      </c>
      <c r="C53" s="27"/>
      <c r="D53" s="27">
        <f t="shared" ref="D53:E53" si="25">D10/C10-1</f>
        <v>9.0287552785039304E-2</v>
      </c>
      <c r="E53" s="27">
        <f t="shared" si="25"/>
        <v>-2.5820730357801525E-2</v>
      </c>
      <c r="F53" s="27"/>
      <c r="G53" s="27"/>
      <c r="H53" s="27"/>
      <c r="I53" s="27"/>
      <c r="J53" s="27"/>
      <c r="K53" s="27"/>
      <c r="L53" s="27"/>
      <c r="M53" s="27"/>
      <c r="N53" s="27"/>
    </row>
    <row r="54" spans="2:14">
      <c r="B54" s="3" t="s">
        <v>5</v>
      </c>
      <c r="C54" s="33"/>
      <c r="D54" s="33">
        <f t="shared" ref="D54:E54" si="26">D11/C11-1</f>
        <v>0.90740740740740744</v>
      </c>
      <c r="E54" s="33">
        <f t="shared" si="26"/>
        <v>7.7669902912621325E-2</v>
      </c>
      <c r="F54" s="27"/>
      <c r="G54" s="27"/>
      <c r="H54" s="27"/>
      <c r="I54" s="27"/>
      <c r="J54" s="27"/>
      <c r="K54" s="27"/>
      <c r="L54" s="27"/>
      <c r="M54" s="27"/>
      <c r="N54" s="27"/>
    </row>
    <row r="55" spans="2:14">
      <c r="B55" s="3" t="s">
        <v>6</v>
      </c>
      <c r="C55" s="29"/>
      <c r="D55" s="29">
        <f t="shared" ref="D55:E55" si="27">D12/C12-1</f>
        <v>0.14007352941176476</v>
      </c>
      <c r="E55" s="29">
        <f t="shared" si="27"/>
        <v>0.16575298290873919</v>
      </c>
      <c r="F55" s="29"/>
      <c r="G55" s="29"/>
      <c r="H55" s="29"/>
      <c r="I55" s="29"/>
      <c r="J55" s="29"/>
      <c r="K55" s="29"/>
      <c r="L55" s="29"/>
      <c r="M55" s="29"/>
      <c r="N55" s="29"/>
    </row>
    <row r="56" spans="2:14">
      <c r="B56" s="3" t="s">
        <v>7</v>
      </c>
      <c r="C56" s="33"/>
      <c r="D56" s="33">
        <f t="shared" ref="D56:E56" si="28">D13/C13-1</f>
        <v>-0.38853503184713378</v>
      </c>
      <c r="E56" s="33">
        <f t="shared" si="28"/>
        <v>-0.19791666666666663</v>
      </c>
      <c r="F56" s="33"/>
      <c r="G56" s="33"/>
      <c r="H56" s="33"/>
      <c r="I56" s="33"/>
      <c r="J56" s="33"/>
      <c r="K56" s="33"/>
      <c r="L56" s="33"/>
      <c r="M56" s="33"/>
      <c r="N56" s="33"/>
    </row>
    <row r="57" spans="2:14">
      <c r="B57" s="3"/>
      <c r="C57" s="30"/>
      <c r="D57" s="30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2:14">
      <c r="B58" s="3" t="s">
        <v>8</v>
      </c>
      <c r="C58" s="27"/>
      <c r="D58" s="27">
        <f t="shared" ref="D58:E58" si="29">D15/C15-1</f>
        <v>0.17245415528677333</v>
      </c>
      <c r="E58" s="27">
        <f t="shared" si="29"/>
        <v>0.17737104825291183</v>
      </c>
      <c r="F58" s="27"/>
      <c r="G58" s="27"/>
      <c r="H58" s="27"/>
      <c r="I58" s="27"/>
      <c r="J58" s="27"/>
      <c r="K58" s="27"/>
      <c r="L58" s="27"/>
      <c r="M58" s="27"/>
      <c r="N58" s="27"/>
    </row>
    <row r="59" spans="2:14">
      <c r="B59" s="3" t="s">
        <v>9</v>
      </c>
      <c r="C59" s="33"/>
      <c r="D59" s="33">
        <f t="shared" ref="D59:E59" si="30">D16/C16-1</f>
        <v>0.2753623188405796</v>
      </c>
      <c r="E59" s="33">
        <f t="shared" si="30"/>
        <v>0.17871900826446274</v>
      </c>
      <c r="F59" s="27"/>
      <c r="G59" s="27"/>
      <c r="H59" s="27"/>
      <c r="I59" s="27"/>
      <c r="J59" s="27"/>
      <c r="K59" s="27"/>
      <c r="L59" s="27"/>
      <c r="M59" s="27"/>
      <c r="N59" s="27"/>
    </row>
    <row r="60" spans="2:14">
      <c r="B60" s="5" t="s">
        <v>10</v>
      </c>
      <c r="C60" s="31"/>
      <c r="D60" s="31">
        <f t="shared" ref="D60:E60" si="31">D17/C17-1</f>
        <v>0.12915742793791574</v>
      </c>
      <c r="E60" s="31">
        <f t="shared" si="31"/>
        <v>0.17673048600883656</v>
      </c>
      <c r="F60" s="31"/>
      <c r="G60" s="31"/>
      <c r="H60" s="31"/>
      <c r="I60" s="31"/>
      <c r="J60" s="31"/>
      <c r="K60" s="31"/>
      <c r="L60" s="31"/>
      <c r="M60" s="31"/>
      <c r="N60" s="31"/>
    </row>
    <row r="61" spans="2:14">
      <c r="B61" s="6" t="s">
        <v>11</v>
      </c>
      <c r="C61" s="33"/>
      <c r="D61" s="33">
        <f t="shared" ref="D61:E61" si="32">D18/C18-1</f>
        <v>0.19402985074626855</v>
      </c>
      <c r="E61" s="33">
        <f t="shared" si="32"/>
        <v>0.32499999999999996</v>
      </c>
      <c r="F61" s="33"/>
      <c r="G61" s="33"/>
      <c r="H61" s="33"/>
      <c r="I61" s="33"/>
      <c r="J61" s="33"/>
      <c r="K61" s="33"/>
      <c r="L61" s="33"/>
      <c r="M61" s="33"/>
      <c r="N61" s="33"/>
    </row>
    <row r="62" spans="2:14" ht="15">
      <c r="B62" s="26" t="s">
        <v>12</v>
      </c>
      <c r="C62" s="32"/>
      <c r="D62" s="32">
        <f t="shared" ref="D62:E62" si="33">D19/C19-1</f>
        <v>0.12665515256188842</v>
      </c>
      <c r="E62" s="32">
        <f t="shared" si="33"/>
        <v>0.17066939192641795</v>
      </c>
      <c r="F62" s="32"/>
      <c r="G62" s="32"/>
      <c r="H62" s="32"/>
      <c r="I62" s="32"/>
      <c r="J62" s="32"/>
      <c r="K62" s="32"/>
      <c r="L62" s="32"/>
      <c r="M62" s="32"/>
      <c r="N62" s="32"/>
    </row>
    <row r="65" spans="1:16" ht="15">
      <c r="A65" s="174" t="s">
        <v>190</v>
      </c>
    </row>
    <row r="66" spans="1:16" ht="15" thickBot="1">
      <c r="B66" s="182"/>
      <c r="C66" s="183">
        <f t="shared" ref="C66:F66" si="34">C5</f>
        <v>39447</v>
      </c>
      <c r="D66" s="183">
        <f t="shared" si="34"/>
        <v>39813</v>
      </c>
      <c r="E66" s="183">
        <f t="shared" si="34"/>
        <v>40178</v>
      </c>
      <c r="F66" s="183">
        <f t="shared" si="34"/>
        <v>40543</v>
      </c>
      <c r="G66" s="183">
        <f t="shared" ref="G66:N66" si="35">G5</f>
        <v>40908</v>
      </c>
      <c r="H66" s="183">
        <f t="shared" si="35"/>
        <v>41274</v>
      </c>
      <c r="I66" s="183">
        <f t="shared" si="35"/>
        <v>41639</v>
      </c>
      <c r="J66" s="183">
        <f t="shared" si="35"/>
        <v>42004</v>
      </c>
      <c r="K66" s="183">
        <f t="shared" si="35"/>
        <v>42369</v>
      </c>
      <c r="L66" s="183">
        <f t="shared" si="35"/>
        <v>42735</v>
      </c>
      <c r="M66" s="183">
        <f t="shared" si="35"/>
        <v>43100</v>
      </c>
      <c r="N66" s="183">
        <f t="shared" si="35"/>
        <v>43465</v>
      </c>
      <c r="O66" s="182"/>
      <c r="P66" s="182"/>
    </row>
    <row r="67" spans="1:16" ht="15">
      <c r="B67" s="176"/>
      <c r="G67" s="177"/>
      <c r="H67" s="177"/>
      <c r="I67" s="177"/>
    </row>
    <row r="68" spans="1:16" ht="15">
      <c r="B68" s="179" t="s">
        <v>196</v>
      </c>
      <c r="G68" s="177"/>
      <c r="H68" s="177"/>
      <c r="I68" s="177"/>
    </row>
    <row r="69" spans="1:16">
      <c r="B69" s="178" t="s">
        <v>204</v>
      </c>
      <c r="G69" s="184"/>
      <c r="H69" s="184"/>
      <c r="I69" s="184"/>
      <c r="J69" s="155"/>
      <c r="K69" s="155"/>
      <c r="L69" s="155"/>
      <c r="M69" s="155"/>
      <c r="N69" s="155"/>
    </row>
    <row r="70" spans="1:16">
      <c r="B70" s="191" t="s">
        <v>205</v>
      </c>
      <c r="G70" s="184"/>
      <c r="H70" s="185"/>
      <c r="I70" s="185"/>
      <c r="J70" s="186"/>
      <c r="K70" s="186"/>
      <c r="L70" s="186"/>
      <c r="M70" s="186"/>
      <c r="N70" s="186"/>
    </row>
    <row r="71" spans="1:16" hidden="1">
      <c r="B71" s="178"/>
      <c r="G71" s="184"/>
      <c r="H71" s="184"/>
      <c r="I71" s="184"/>
    </row>
    <row r="72" spans="1:16">
      <c r="B72" s="178" t="s">
        <v>197</v>
      </c>
      <c r="G72" s="187"/>
      <c r="H72" s="187"/>
      <c r="I72" s="187"/>
      <c r="J72" s="155"/>
      <c r="K72" s="155"/>
      <c r="L72" s="155"/>
      <c r="M72" s="155"/>
      <c r="N72" s="155"/>
    </row>
    <row r="73" spans="1:16">
      <c r="B73" s="191" t="s">
        <v>205</v>
      </c>
      <c r="G73" s="187"/>
      <c r="H73" s="185"/>
      <c r="I73" s="185"/>
      <c r="J73" s="186"/>
      <c r="K73" s="186"/>
      <c r="L73" s="186"/>
      <c r="M73" s="186"/>
      <c r="N73" s="186"/>
    </row>
    <row r="74" spans="1:16" hidden="1">
      <c r="B74" s="178"/>
      <c r="G74" s="187"/>
      <c r="H74" s="187"/>
      <c r="I74" s="187"/>
    </row>
    <row r="75" spans="1:16">
      <c r="B75" s="178" t="s">
        <v>198</v>
      </c>
      <c r="G75" s="187"/>
      <c r="H75" s="187"/>
      <c r="I75" s="187"/>
      <c r="J75" s="155"/>
      <c r="K75" s="155"/>
      <c r="L75" s="155"/>
      <c r="M75" s="155"/>
      <c r="N75" s="155"/>
    </row>
    <row r="76" spans="1:16">
      <c r="B76" s="191" t="s">
        <v>205</v>
      </c>
      <c r="G76" s="187"/>
      <c r="H76" s="185"/>
      <c r="I76" s="185"/>
      <c r="J76" s="186"/>
      <c r="K76" s="186"/>
      <c r="L76" s="186"/>
      <c r="M76" s="186"/>
      <c r="N76" s="186"/>
    </row>
    <row r="77" spans="1:16" hidden="1">
      <c r="B77" s="178"/>
      <c r="G77" s="187"/>
      <c r="H77" s="187"/>
      <c r="I77" s="187"/>
    </row>
    <row r="78" spans="1:16">
      <c r="B78" s="178" t="s">
        <v>199</v>
      </c>
      <c r="G78" s="187"/>
      <c r="H78" s="187"/>
      <c r="I78" s="187"/>
      <c r="J78" s="155"/>
      <c r="K78" s="155"/>
      <c r="L78" s="155"/>
      <c r="M78" s="155"/>
      <c r="N78" s="155"/>
    </row>
    <row r="79" spans="1:16">
      <c r="B79" s="191" t="s">
        <v>205</v>
      </c>
      <c r="G79" s="187"/>
      <c r="H79" s="185"/>
      <c r="I79" s="185"/>
      <c r="J79" s="186"/>
      <c r="K79" s="186"/>
      <c r="L79" s="186"/>
      <c r="M79" s="186"/>
      <c r="N79" s="186"/>
    </row>
    <row r="80" spans="1:16" hidden="1">
      <c r="B80" s="178"/>
      <c r="G80" s="187"/>
      <c r="H80" s="187"/>
      <c r="I80" s="187"/>
    </row>
    <row r="81" spans="2:14">
      <c r="B81" s="178" t="s">
        <v>200</v>
      </c>
      <c r="G81" s="187"/>
      <c r="H81" s="187"/>
      <c r="I81" s="187"/>
      <c r="J81" s="155"/>
      <c r="K81" s="155"/>
      <c r="L81" s="155"/>
      <c r="M81" s="155"/>
      <c r="N81" s="155"/>
    </row>
    <row r="82" spans="2:14">
      <c r="B82" s="191" t="s">
        <v>205</v>
      </c>
      <c r="G82" s="187"/>
      <c r="H82" s="185"/>
      <c r="I82" s="185"/>
      <c r="J82" s="186"/>
      <c r="K82" s="186"/>
      <c r="L82" s="186"/>
      <c r="M82" s="186"/>
      <c r="N82" s="186"/>
    </row>
    <row r="83" spans="2:14" hidden="1">
      <c r="B83" s="178"/>
      <c r="G83" s="187"/>
      <c r="H83" s="187"/>
      <c r="I83" s="187"/>
    </row>
    <row r="84" spans="2:14">
      <c r="B84" s="179" t="s">
        <v>201</v>
      </c>
      <c r="G84" s="188"/>
      <c r="H84" s="188"/>
      <c r="I84" s="188"/>
      <c r="J84" s="155"/>
      <c r="K84" s="155"/>
      <c r="L84" s="155"/>
      <c r="M84" s="155"/>
      <c r="N84" s="155"/>
    </row>
    <row r="85" spans="2:14">
      <c r="B85" s="176"/>
      <c r="G85" s="188"/>
      <c r="H85" s="185"/>
      <c r="I85" s="185"/>
      <c r="J85" s="186"/>
      <c r="K85" s="186"/>
      <c r="L85" s="186"/>
      <c r="M85" s="186"/>
      <c r="N85" s="186"/>
    </row>
    <row r="86" spans="2:14">
      <c r="B86" s="176"/>
      <c r="G86" s="188"/>
      <c r="H86" s="185"/>
      <c r="I86" s="185"/>
    </row>
    <row r="87" spans="2:14">
      <c r="B87" s="179" t="s">
        <v>203</v>
      </c>
      <c r="G87" s="187"/>
      <c r="H87" s="187"/>
      <c r="I87" s="187"/>
      <c r="J87" s="155"/>
      <c r="K87" s="155"/>
      <c r="L87" s="155"/>
      <c r="M87" s="155"/>
      <c r="N87" s="155"/>
    </row>
    <row r="88" spans="2:14">
      <c r="B88" s="191" t="s">
        <v>205</v>
      </c>
      <c r="G88" s="187"/>
      <c r="H88" s="185"/>
      <c r="I88" s="185"/>
      <c r="J88" s="186"/>
      <c r="K88" s="186"/>
      <c r="L88" s="186"/>
      <c r="M88" s="186"/>
      <c r="N88" s="186"/>
    </row>
    <row r="89" spans="2:14">
      <c r="B89" s="179"/>
      <c r="G89" s="187"/>
      <c r="H89" s="187"/>
      <c r="I89" s="187"/>
    </row>
    <row r="90" spans="2:14" ht="15.75" thickBot="1">
      <c r="B90" s="180" t="s">
        <v>202</v>
      </c>
      <c r="C90" s="181"/>
      <c r="D90" s="181"/>
      <c r="E90" s="181"/>
      <c r="F90" s="181"/>
      <c r="G90" s="189"/>
      <c r="H90" s="189"/>
      <c r="I90" s="189"/>
      <c r="J90" s="189"/>
      <c r="K90" s="189"/>
      <c r="L90" s="189"/>
      <c r="M90" s="189"/>
      <c r="N90" s="189"/>
    </row>
    <row r="91" spans="2:14" ht="15" thickTop="1"/>
    <row r="93" spans="2:14" ht="15">
      <c r="B93" s="247" t="s">
        <v>230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workbookViewId="0">
      <pane xSplit="2" ySplit="5" topLeftCell="F6" activePane="bottomRight" state="frozen"/>
      <selection pane="topRight" activeCell="C1" sqref="C1"/>
      <selection pane="bottomLeft" activeCell="A6" sqref="A6"/>
      <selection pane="bottomRight"/>
    </sheetView>
  </sheetViews>
  <sheetFormatPr defaultRowHeight="14.25"/>
  <cols>
    <col min="1" max="1" width="2.7109375" style="23" customWidth="1"/>
    <col min="2" max="2" width="36.28515625" style="23" customWidth="1"/>
    <col min="3" max="4" width="11.5703125" style="23" hidden="1" customWidth="1"/>
    <col min="5" max="5" width="12.28515625" style="23" hidden="1" customWidth="1"/>
    <col min="6" max="14" width="12.28515625" style="23" bestFit="1" customWidth="1"/>
    <col min="15" max="16384" width="9.140625" style="23"/>
  </cols>
  <sheetData>
    <row r="1" spans="1:14" ht="23.25">
      <c r="A1" s="22" t="str">
        <f>IS!A1</f>
        <v>Colgate-Palmolive Company</v>
      </c>
    </row>
    <row r="3" spans="1:14" ht="20.25">
      <c r="A3" s="1" t="s">
        <v>20</v>
      </c>
    </row>
    <row r="5" spans="1:14" ht="15.75" thickBot="1">
      <c r="B5" s="38"/>
      <c r="C5" s="62">
        <f>IS!C5</f>
        <v>39447</v>
      </c>
      <c r="D5" s="62">
        <f>IS!D5</f>
        <v>39813</v>
      </c>
      <c r="E5" s="62">
        <f>IS!E5</f>
        <v>40178</v>
      </c>
      <c r="F5" s="62">
        <f>IS!F5</f>
        <v>40543</v>
      </c>
      <c r="G5" s="62">
        <f>IS!G5</f>
        <v>40908</v>
      </c>
      <c r="H5" s="62">
        <f>IS!H5</f>
        <v>41274</v>
      </c>
      <c r="I5" s="62">
        <f>IS!I5</f>
        <v>41639</v>
      </c>
      <c r="J5" s="62">
        <f>IS!J5</f>
        <v>42004</v>
      </c>
      <c r="K5" s="62">
        <f>IS!K5</f>
        <v>42369</v>
      </c>
      <c r="L5" s="62">
        <f>IS!L5</f>
        <v>42735</v>
      </c>
      <c r="M5" s="62">
        <f>IS!M5</f>
        <v>43100</v>
      </c>
      <c r="N5" s="62">
        <f>IS!N5</f>
        <v>43465</v>
      </c>
    </row>
    <row r="6" spans="1:14" ht="15">
      <c r="B6" s="25" t="s">
        <v>21</v>
      </c>
    </row>
    <row r="7" spans="1:14">
      <c r="B7" s="3" t="s">
        <v>22</v>
      </c>
    </row>
    <row r="8" spans="1:14">
      <c r="B8" s="5" t="s">
        <v>23</v>
      </c>
      <c r="C8" s="49">
        <v>429</v>
      </c>
      <c r="D8" s="49">
        <v>555</v>
      </c>
      <c r="E8" s="49">
        <v>600</v>
      </c>
      <c r="F8" s="49">
        <v>490</v>
      </c>
      <c r="G8" s="49">
        <v>878</v>
      </c>
      <c r="H8" s="49"/>
      <c r="I8" s="49"/>
      <c r="J8" s="226"/>
      <c r="K8" s="226"/>
      <c r="L8" s="226"/>
      <c r="M8" s="226"/>
      <c r="N8" s="226"/>
    </row>
    <row r="9" spans="1:14">
      <c r="B9" s="5" t="s">
        <v>233</v>
      </c>
      <c r="C9" s="49">
        <v>1681</v>
      </c>
      <c r="D9" s="49">
        <v>1592</v>
      </c>
      <c r="E9" s="49">
        <v>1626</v>
      </c>
      <c r="F9" s="50">
        <v>1610</v>
      </c>
      <c r="G9" s="50">
        <v>1675</v>
      </c>
      <c r="H9" s="50"/>
      <c r="I9" s="50"/>
      <c r="J9" s="200"/>
      <c r="K9" s="200"/>
      <c r="L9" s="200"/>
      <c r="M9" s="200"/>
      <c r="N9" s="200"/>
    </row>
    <row r="10" spans="1:14">
      <c r="B10" s="5" t="s">
        <v>25</v>
      </c>
      <c r="C10" s="49">
        <v>1171</v>
      </c>
      <c r="D10" s="49">
        <v>1197</v>
      </c>
      <c r="E10" s="49">
        <v>1209</v>
      </c>
      <c r="F10" s="50">
        <v>1222</v>
      </c>
      <c r="G10" s="50">
        <v>1327</v>
      </c>
      <c r="H10" s="50"/>
      <c r="I10" s="50"/>
      <c r="J10" s="200"/>
      <c r="K10" s="200"/>
      <c r="L10" s="200"/>
      <c r="M10" s="200"/>
      <c r="N10" s="200"/>
    </row>
    <row r="11" spans="1:14">
      <c r="B11" s="5" t="s">
        <v>26</v>
      </c>
      <c r="C11" s="51">
        <v>338</v>
      </c>
      <c r="D11" s="51">
        <v>366</v>
      </c>
      <c r="E11" s="51">
        <v>375</v>
      </c>
      <c r="F11" s="52">
        <v>408</v>
      </c>
      <c r="G11" s="52">
        <v>522</v>
      </c>
      <c r="H11" s="52"/>
      <c r="I11" s="52"/>
      <c r="J11" s="200"/>
      <c r="K11" s="200"/>
      <c r="L11" s="200"/>
      <c r="M11" s="200"/>
      <c r="N11" s="200"/>
    </row>
    <row r="12" spans="1:14">
      <c r="B12" s="5" t="s">
        <v>27</v>
      </c>
      <c r="C12" s="43">
        <f t="shared" ref="C12:G12" si="0">SUM(C8:C11)</f>
        <v>3619</v>
      </c>
      <c r="D12" s="43">
        <f t="shared" si="0"/>
        <v>3710</v>
      </c>
      <c r="E12" s="43">
        <f t="shared" si="0"/>
        <v>3810</v>
      </c>
      <c r="F12" s="43">
        <f t="shared" si="0"/>
        <v>3730</v>
      </c>
      <c r="G12" s="43">
        <f t="shared" si="0"/>
        <v>4402</v>
      </c>
      <c r="H12" s="43"/>
      <c r="I12" s="43"/>
      <c r="J12" s="12"/>
      <c r="K12" s="12"/>
      <c r="L12" s="12"/>
      <c r="M12" s="12"/>
      <c r="N12" s="12"/>
    </row>
    <row r="13" spans="1:14">
      <c r="B13" s="3"/>
      <c r="C13" s="42"/>
      <c r="D13" s="42"/>
      <c r="E13" s="42"/>
      <c r="F13" s="9"/>
      <c r="G13" s="9"/>
      <c r="H13" s="9"/>
      <c r="I13" s="9"/>
      <c r="J13" s="9"/>
      <c r="K13" s="9"/>
      <c r="L13" s="9"/>
      <c r="M13" s="9"/>
      <c r="N13" s="9"/>
    </row>
    <row r="14" spans="1:14">
      <c r="B14" s="3" t="s">
        <v>28</v>
      </c>
      <c r="C14" s="49">
        <v>3015</v>
      </c>
      <c r="D14" s="49">
        <v>3119</v>
      </c>
      <c r="E14" s="49">
        <v>3516</v>
      </c>
      <c r="F14" s="17">
        <v>3693</v>
      </c>
      <c r="G14" s="17">
        <v>3668</v>
      </c>
      <c r="H14" s="17"/>
      <c r="I14" s="17"/>
      <c r="J14" s="216"/>
      <c r="K14" s="216"/>
      <c r="L14" s="216"/>
      <c r="M14" s="216"/>
      <c r="N14" s="216"/>
    </row>
    <row r="15" spans="1:14" hidden="1">
      <c r="B15" s="3" t="s">
        <v>29</v>
      </c>
      <c r="C15" s="49">
        <v>2272</v>
      </c>
      <c r="D15" s="49">
        <v>2152</v>
      </c>
      <c r="E15" s="49">
        <v>2302</v>
      </c>
      <c r="F15" s="17">
        <v>2362</v>
      </c>
      <c r="G15" s="17">
        <v>2494</v>
      </c>
      <c r="H15" s="17"/>
      <c r="I15" s="17"/>
      <c r="J15" s="9"/>
      <c r="K15" s="9"/>
      <c r="L15" s="9"/>
      <c r="M15" s="9"/>
      <c r="N15" s="9"/>
    </row>
    <row r="16" spans="1:14" hidden="1">
      <c r="B16" s="3" t="s">
        <v>30</v>
      </c>
      <c r="C16" s="49">
        <v>845</v>
      </c>
      <c r="D16" s="49">
        <v>834</v>
      </c>
      <c r="E16" s="49">
        <v>821</v>
      </c>
      <c r="F16" s="17">
        <v>831</v>
      </c>
      <c r="G16" s="17">
        <v>1504</v>
      </c>
      <c r="H16" s="17"/>
      <c r="I16" s="17"/>
      <c r="J16" s="216"/>
      <c r="K16" s="216"/>
      <c r="L16" s="216"/>
      <c r="M16" s="216"/>
      <c r="N16" s="216"/>
    </row>
    <row r="17" spans="2:14" hidden="1">
      <c r="B17" s="3" t="s">
        <v>31</v>
      </c>
      <c r="C17" s="49">
        <v>0</v>
      </c>
      <c r="D17" s="49">
        <v>0</v>
      </c>
      <c r="E17" s="49">
        <v>0</v>
      </c>
      <c r="F17" s="17">
        <v>84</v>
      </c>
      <c r="G17" s="17">
        <v>115</v>
      </c>
      <c r="H17" s="17"/>
      <c r="I17" s="17"/>
      <c r="J17" s="216"/>
      <c r="K17" s="216"/>
      <c r="L17" s="216"/>
      <c r="M17" s="216"/>
      <c r="N17" s="216"/>
    </row>
    <row r="18" spans="2:14" hidden="1">
      <c r="B18" s="5" t="s">
        <v>32</v>
      </c>
      <c r="C18" s="51">
        <v>361</v>
      </c>
      <c r="D18" s="51">
        <v>164</v>
      </c>
      <c r="E18" s="51">
        <v>685</v>
      </c>
      <c r="F18" s="52">
        <v>472</v>
      </c>
      <c r="G18" s="52">
        <v>541</v>
      </c>
      <c r="H18" s="52"/>
      <c r="I18" s="52"/>
      <c r="J18" s="201"/>
      <c r="K18" s="201"/>
      <c r="L18" s="201"/>
      <c r="M18" s="201"/>
      <c r="N18" s="201"/>
    </row>
    <row r="19" spans="2:14">
      <c r="B19" s="39" t="s">
        <v>33</v>
      </c>
      <c r="C19" s="42">
        <f t="shared" ref="C19:G19" si="1">SUM(C12:C18)</f>
        <v>10112</v>
      </c>
      <c r="D19" s="42">
        <f t="shared" si="1"/>
        <v>9979</v>
      </c>
      <c r="E19" s="42">
        <f t="shared" si="1"/>
        <v>11134</v>
      </c>
      <c r="F19" s="42">
        <f t="shared" si="1"/>
        <v>11172</v>
      </c>
      <c r="G19" s="42">
        <f t="shared" si="1"/>
        <v>12724</v>
      </c>
      <c r="H19" s="42"/>
      <c r="I19" s="42"/>
      <c r="J19" s="42"/>
      <c r="K19" s="42"/>
      <c r="L19" s="42"/>
      <c r="M19" s="42"/>
      <c r="N19" s="42"/>
    </row>
    <row r="20" spans="2:14" ht="15" thickBot="1">
      <c r="B20" s="7"/>
      <c r="C20" s="46"/>
      <c r="D20" s="46"/>
      <c r="E20" s="46"/>
      <c r="F20" s="16"/>
      <c r="G20" s="16"/>
      <c r="H20" s="16"/>
      <c r="I20" s="16"/>
      <c r="J20" s="16"/>
      <c r="K20" s="16"/>
      <c r="L20" s="16"/>
      <c r="M20" s="16"/>
      <c r="N20" s="16"/>
    </row>
    <row r="21" spans="2:14" ht="15">
      <c r="B21" s="40" t="s">
        <v>34</v>
      </c>
      <c r="C21" s="42"/>
      <c r="D21" s="42"/>
      <c r="E21" s="42"/>
      <c r="F21" s="47"/>
      <c r="G21" s="47"/>
      <c r="H21" s="47"/>
      <c r="I21" s="47"/>
      <c r="J21" s="47"/>
      <c r="K21" s="47"/>
      <c r="L21" s="47"/>
      <c r="M21" s="47"/>
      <c r="N21" s="47"/>
    </row>
    <row r="22" spans="2:14">
      <c r="B22" s="3" t="s">
        <v>35</v>
      </c>
      <c r="C22" s="42"/>
      <c r="D22" s="42"/>
      <c r="E22" s="42"/>
      <c r="F22" s="9"/>
      <c r="G22" s="9"/>
      <c r="H22" s="9"/>
      <c r="I22" s="9"/>
      <c r="J22" s="9"/>
      <c r="K22" s="9"/>
      <c r="L22" s="9"/>
      <c r="M22" s="9"/>
      <c r="N22" s="9"/>
    </row>
    <row r="23" spans="2:14" hidden="1">
      <c r="B23" s="5" t="s">
        <v>36</v>
      </c>
      <c r="C23" s="49">
        <v>156</v>
      </c>
      <c r="D23" s="49">
        <v>107</v>
      </c>
      <c r="E23" s="49">
        <v>35</v>
      </c>
      <c r="F23" s="49">
        <v>48</v>
      </c>
      <c r="G23" s="49">
        <v>34</v>
      </c>
      <c r="H23" s="49"/>
      <c r="I23" s="49"/>
      <c r="J23" s="49"/>
      <c r="K23" s="49"/>
      <c r="L23" s="49"/>
      <c r="M23" s="49"/>
      <c r="N23" s="49"/>
    </row>
    <row r="24" spans="2:14" hidden="1">
      <c r="B24" s="5" t="s">
        <v>37</v>
      </c>
      <c r="C24" s="49">
        <v>138</v>
      </c>
      <c r="D24" s="49">
        <v>91</v>
      </c>
      <c r="E24" s="49">
        <v>326</v>
      </c>
      <c r="F24" s="50">
        <v>561</v>
      </c>
      <c r="G24" s="50">
        <v>346</v>
      </c>
      <c r="H24" s="50"/>
      <c r="I24" s="50"/>
      <c r="J24" s="200"/>
      <c r="K24" s="200"/>
      <c r="L24" s="200"/>
      <c r="M24" s="200"/>
      <c r="N24" s="200"/>
    </row>
    <row r="25" spans="2:14" hidden="1">
      <c r="B25" s="5" t="s">
        <v>38</v>
      </c>
      <c r="C25" s="49">
        <v>1067</v>
      </c>
      <c r="D25" s="49">
        <v>1061</v>
      </c>
      <c r="E25" s="49">
        <v>1172</v>
      </c>
      <c r="F25" s="50">
        <v>1165</v>
      </c>
      <c r="G25" s="50">
        <v>1244</v>
      </c>
      <c r="H25" s="50"/>
      <c r="I25" s="50"/>
      <c r="J25" s="200"/>
      <c r="K25" s="200"/>
      <c r="L25" s="200"/>
      <c r="M25" s="200"/>
      <c r="N25" s="200"/>
    </row>
    <row r="26" spans="2:14" hidden="1">
      <c r="B26" s="5" t="s">
        <v>39</v>
      </c>
      <c r="C26" s="53">
        <v>263</v>
      </c>
      <c r="D26" s="53">
        <v>272</v>
      </c>
      <c r="E26" s="53">
        <v>387</v>
      </c>
      <c r="F26" s="50">
        <v>272</v>
      </c>
      <c r="G26" s="50">
        <v>392</v>
      </c>
      <c r="H26" s="50"/>
      <c r="I26" s="50"/>
      <c r="J26" s="200"/>
      <c r="K26" s="200"/>
      <c r="L26" s="200"/>
      <c r="M26" s="200"/>
      <c r="N26" s="200"/>
    </row>
    <row r="27" spans="2:14" hidden="1">
      <c r="B27" s="5" t="s">
        <v>40</v>
      </c>
      <c r="C27" s="51">
        <v>1539</v>
      </c>
      <c r="D27" s="51">
        <v>1421</v>
      </c>
      <c r="E27" s="51">
        <v>1679</v>
      </c>
      <c r="F27" s="52">
        <v>1682</v>
      </c>
      <c r="G27" s="52">
        <v>1700</v>
      </c>
      <c r="H27" s="52"/>
      <c r="I27" s="52"/>
      <c r="J27" s="201"/>
      <c r="K27" s="201"/>
      <c r="L27" s="201"/>
      <c r="M27" s="201"/>
      <c r="N27" s="201"/>
    </row>
    <row r="28" spans="2:14">
      <c r="B28" s="5" t="s">
        <v>41</v>
      </c>
      <c r="C28" s="45">
        <f t="shared" ref="C28:G28" si="2">SUM(C23:C27)</f>
        <v>3163</v>
      </c>
      <c r="D28" s="45">
        <f t="shared" si="2"/>
        <v>2952</v>
      </c>
      <c r="E28" s="45">
        <f t="shared" si="2"/>
        <v>3599</v>
      </c>
      <c r="F28" s="45">
        <f t="shared" si="2"/>
        <v>3728</v>
      </c>
      <c r="G28" s="45">
        <f t="shared" si="2"/>
        <v>3716</v>
      </c>
      <c r="H28" s="45"/>
      <c r="I28" s="45"/>
      <c r="J28" s="45"/>
      <c r="K28" s="45"/>
      <c r="L28" s="45"/>
      <c r="M28" s="45"/>
      <c r="N28" s="45"/>
    </row>
    <row r="29" spans="2:14">
      <c r="B29" s="3"/>
      <c r="C29" s="42"/>
      <c r="D29" s="42"/>
      <c r="E29" s="42"/>
      <c r="F29" s="9"/>
      <c r="G29" s="9"/>
      <c r="H29" s="9"/>
      <c r="I29" s="9"/>
      <c r="J29" s="9"/>
      <c r="K29" s="9"/>
      <c r="L29" s="9"/>
      <c r="M29" s="9"/>
      <c r="N29" s="9"/>
    </row>
    <row r="30" spans="2:14" s="234" customFormat="1" ht="15">
      <c r="B30" s="40" t="s">
        <v>213</v>
      </c>
      <c r="C30" s="42"/>
      <c r="D30" s="42"/>
      <c r="E30" s="42"/>
      <c r="F30" s="9"/>
      <c r="G30" s="9"/>
      <c r="H30" s="9"/>
      <c r="I30" s="9"/>
      <c r="J30" s="9"/>
      <c r="K30" s="9"/>
      <c r="L30" s="9"/>
      <c r="M30" s="9"/>
      <c r="N30" s="9"/>
    </row>
    <row r="31" spans="2:14">
      <c r="B31" s="3"/>
      <c r="C31" s="42"/>
      <c r="D31" s="42"/>
      <c r="E31" s="42"/>
      <c r="F31" s="9"/>
      <c r="G31" s="9"/>
      <c r="H31" s="9"/>
      <c r="I31" s="9"/>
      <c r="J31" s="9"/>
      <c r="K31" s="9"/>
      <c r="L31" s="9"/>
      <c r="M31" s="9"/>
      <c r="N31" s="9"/>
    </row>
    <row r="32" spans="2:14">
      <c r="B32" s="3" t="s">
        <v>42</v>
      </c>
      <c r="C32" s="49">
        <v>3222</v>
      </c>
      <c r="D32" s="49">
        <v>3585</v>
      </c>
      <c r="E32" s="49">
        <v>2821</v>
      </c>
      <c r="F32" s="17">
        <v>2815</v>
      </c>
      <c r="G32" s="17">
        <v>4430</v>
      </c>
      <c r="H32" s="17"/>
      <c r="I32" s="17"/>
      <c r="J32" s="226"/>
      <c r="K32" s="226"/>
      <c r="L32" s="226"/>
      <c r="M32" s="226"/>
      <c r="N32" s="226"/>
    </row>
    <row r="33" spans="2:14">
      <c r="B33" s="3" t="s">
        <v>31</v>
      </c>
      <c r="C33" s="49">
        <v>264</v>
      </c>
      <c r="D33" s="49">
        <v>82</v>
      </c>
      <c r="E33" s="49">
        <v>82</v>
      </c>
      <c r="F33" s="17">
        <v>108</v>
      </c>
      <c r="G33" s="17">
        <v>252</v>
      </c>
      <c r="H33" s="17"/>
      <c r="I33" s="17"/>
      <c r="J33" s="200"/>
      <c r="K33" s="200"/>
      <c r="L33" s="200"/>
      <c r="M33" s="200"/>
      <c r="N33" s="200"/>
    </row>
    <row r="34" spans="2:14">
      <c r="B34" s="3" t="s">
        <v>43</v>
      </c>
      <c r="C34" s="51">
        <v>1067</v>
      </c>
      <c r="D34" s="51">
        <v>1316</v>
      </c>
      <c r="E34" s="51">
        <v>1375</v>
      </c>
      <c r="F34" s="18">
        <v>1704</v>
      </c>
      <c r="G34" s="18">
        <v>1785</v>
      </c>
      <c r="H34" s="18"/>
      <c r="I34" s="18"/>
      <c r="J34" s="201"/>
      <c r="K34" s="201"/>
      <c r="L34" s="201"/>
      <c r="M34" s="201"/>
      <c r="N34" s="201"/>
    </row>
    <row r="35" spans="2:14">
      <c r="B35" s="39" t="s">
        <v>44</v>
      </c>
      <c r="C35" s="43">
        <f t="shared" ref="C35:G35" si="3">SUM(C28:C34)</f>
        <v>7716</v>
      </c>
      <c r="D35" s="43">
        <f t="shared" si="3"/>
        <v>7935</v>
      </c>
      <c r="E35" s="43">
        <f t="shared" si="3"/>
        <v>7877</v>
      </c>
      <c r="F35" s="43">
        <f t="shared" si="3"/>
        <v>8355</v>
      </c>
      <c r="G35" s="43">
        <f t="shared" si="3"/>
        <v>10183</v>
      </c>
      <c r="H35" s="43"/>
      <c r="I35" s="43"/>
      <c r="J35" s="43"/>
      <c r="K35" s="43"/>
      <c r="L35" s="43"/>
      <c r="M35" s="43"/>
      <c r="N35" s="43"/>
    </row>
    <row r="36" spans="2:14">
      <c r="B36" s="6" t="s">
        <v>45</v>
      </c>
      <c r="C36" s="20" t="s">
        <v>58</v>
      </c>
      <c r="D36" s="20" t="s">
        <v>58</v>
      </c>
      <c r="E36" s="20" t="s">
        <v>58</v>
      </c>
      <c r="F36" s="20" t="s">
        <v>58</v>
      </c>
      <c r="G36" s="20" t="s">
        <v>58</v>
      </c>
      <c r="H36" s="20"/>
      <c r="I36" s="20"/>
      <c r="J36" s="20"/>
      <c r="K36" s="20"/>
      <c r="L36" s="20"/>
      <c r="M36" s="20"/>
      <c r="N36" s="20"/>
    </row>
    <row r="37" spans="2:14">
      <c r="B37" s="3" t="s">
        <v>46</v>
      </c>
      <c r="C37" s="42"/>
      <c r="D37" s="42"/>
      <c r="E37" s="42"/>
      <c r="F37" s="9"/>
      <c r="G37" s="9"/>
      <c r="H37" s="9"/>
      <c r="I37" s="9"/>
      <c r="J37" s="9"/>
      <c r="K37" s="9"/>
      <c r="L37" s="9"/>
      <c r="M37" s="9"/>
      <c r="N37" s="9"/>
    </row>
    <row r="38" spans="2:14" hidden="1">
      <c r="B38" s="5" t="s">
        <v>47</v>
      </c>
      <c r="C38" s="49">
        <v>198</v>
      </c>
      <c r="D38" s="49">
        <v>181</v>
      </c>
      <c r="E38" s="49">
        <v>169</v>
      </c>
      <c r="F38" s="20" t="s">
        <v>58</v>
      </c>
      <c r="G38" s="20" t="s">
        <v>58</v>
      </c>
      <c r="H38" s="20"/>
      <c r="I38" s="20"/>
      <c r="J38" s="20"/>
      <c r="K38" s="20"/>
      <c r="L38" s="20"/>
      <c r="M38" s="20"/>
      <c r="N38" s="20"/>
    </row>
    <row r="39" spans="2:14" hidden="1">
      <c r="B39" s="5" t="s">
        <v>48</v>
      </c>
      <c r="C39" s="49">
        <v>733</v>
      </c>
      <c r="D39" s="49">
        <v>733</v>
      </c>
      <c r="E39" s="49">
        <v>733</v>
      </c>
      <c r="F39" s="50">
        <v>733</v>
      </c>
      <c r="G39" s="50">
        <v>733</v>
      </c>
      <c r="H39" s="50"/>
      <c r="I39" s="50"/>
      <c r="J39" s="50"/>
      <c r="K39" s="50"/>
      <c r="L39" s="50"/>
      <c r="M39" s="50"/>
      <c r="N39" s="50"/>
    </row>
    <row r="40" spans="2:14" hidden="1">
      <c r="B40" s="5" t="s">
        <v>49</v>
      </c>
      <c r="C40" s="49">
        <v>1518</v>
      </c>
      <c r="D40" s="49">
        <v>1610</v>
      </c>
      <c r="E40" s="49">
        <v>1764</v>
      </c>
      <c r="F40" s="50">
        <v>1132</v>
      </c>
      <c r="G40" s="50">
        <v>1336</v>
      </c>
      <c r="H40" s="50"/>
      <c r="I40" s="50"/>
      <c r="J40" s="50"/>
      <c r="K40" s="50"/>
      <c r="L40" s="50"/>
      <c r="M40" s="50"/>
      <c r="N40" s="50"/>
    </row>
    <row r="41" spans="2:14" hidden="1">
      <c r="B41" s="5" t="s">
        <v>50</v>
      </c>
      <c r="C41" s="49">
        <v>10628</v>
      </c>
      <c r="D41" s="49">
        <v>11760</v>
      </c>
      <c r="E41" s="49">
        <v>13157</v>
      </c>
      <c r="F41" s="50">
        <v>14329</v>
      </c>
      <c r="G41" s="50">
        <v>15649</v>
      </c>
      <c r="H41" s="50"/>
      <c r="I41" s="50"/>
      <c r="J41" s="50"/>
      <c r="K41" s="50"/>
      <c r="L41" s="50"/>
      <c r="M41" s="50"/>
      <c r="N41" s="50"/>
    </row>
    <row r="42" spans="2:14" hidden="1">
      <c r="B42" s="5" t="s">
        <v>51</v>
      </c>
      <c r="C42" s="53">
        <v>-1668</v>
      </c>
      <c r="D42" s="53">
        <v>-2477</v>
      </c>
      <c r="E42" s="53">
        <v>-2096</v>
      </c>
      <c r="F42" s="54">
        <v>-2115</v>
      </c>
      <c r="G42" s="54">
        <v>-2475</v>
      </c>
      <c r="H42" s="54"/>
      <c r="I42" s="54"/>
      <c r="J42" s="54"/>
      <c r="K42" s="54"/>
      <c r="L42" s="54"/>
      <c r="M42" s="54"/>
      <c r="N42" s="54"/>
    </row>
    <row r="43" spans="2:14" hidden="1">
      <c r="B43" s="5" t="s">
        <v>52</v>
      </c>
      <c r="C43" s="53">
        <v>-219</v>
      </c>
      <c r="D43" s="53">
        <v>-187</v>
      </c>
      <c r="E43" s="53">
        <v>-133</v>
      </c>
      <c r="F43" s="53">
        <v>-99</v>
      </c>
      <c r="G43" s="53">
        <v>-60</v>
      </c>
      <c r="H43" s="53"/>
      <c r="I43" s="53"/>
      <c r="J43" s="53"/>
      <c r="K43" s="53"/>
      <c r="L43" s="53"/>
      <c r="M43" s="53"/>
      <c r="N43" s="53"/>
    </row>
    <row r="44" spans="2:14" hidden="1">
      <c r="B44" s="5" t="s">
        <v>53</v>
      </c>
      <c r="C44" s="51">
        <v>-8904</v>
      </c>
      <c r="D44" s="51">
        <v>-9697</v>
      </c>
      <c r="E44" s="51">
        <v>-10478</v>
      </c>
      <c r="F44" s="51">
        <v>-11305</v>
      </c>
      <c r="G44" s="51">
        <v>-12808</v>
      </c>
      <c r="H44" s="51"/>
      <c r="I44" s="51"/>
      <c r="J44" s="51"/>
      <c r="K44" s="51"/>
      <c r="L44" s="51"/>
      <c r="M44" s="51"/>
      <c r="N44" s="51"/>
    </row>
    <row r="45" spans="2:14" ht="28.5">
      <c r="B45" s="39" t="s">
        <v>54</v>
      </c>
      <c r="C45" s="43">
        <f t="shared" ref="C45:G45" si="4">SUM(C38:C44)</f>
        <v>2286</v>
      </c>
      <c r="D45" s="43">
        <f t="shared" si="4"/>
        <v>1923</v>
      </c>
      <c r="E45" s="43">
        <f t="shared" si="4"/>
        <v>3116</v>
      </c>
      <c r="F45" s="43">
        <f t="shared" si="4"/>
        <v>2675</v>
      </c>
      <c r="G45" s="43">
        <f t="shared" si="4"/>
        <v>2375</v>
      </c>
      <c r="H45" s="43"/>
      <c r="I45" s="43"/>
      <c r="J45" s="200"/>
      <c r="K45" s="200"/>
      <c r="L45" s="200"/>
      <c r="M45" s="200"/>
      <c r="N45" s="200"/>
    </row>
    <row r="46" spans="2:14">
      <c r="B46" s="5" t="s">
        <v>55</v>
      </c>
      <c r="C46" s="51">
        <v>110</v>
      </c>
      <c r="D46" s="51">
        <v>121</v>
      </c>
      <c r="E46" s="51">
        <v>141</v>
      </c>
      <c r="F46" s="50">
        <v>142</v>
      </c>
      <c r="G46" s="50">
        <v>166</v>
      </c>
      <c r="H46" s="50"/>
      <c r="I46" s="50"/>
      <c r="J46" s="200"/>
      <c r="K46" s="200"/>
      <c r="L46" s="200"/>
      <c r="M46" s="200"/>
      <c r="N46" s="200"/>
    </row>
    <row r="47" spans="2:14">
      <c r="B47" s="6" t="s">
        <v>56</v>
      </c>
      <c r="C47" s="48">
        <f t="shared" ref="C47:G47" si="5">SUM(C45:C46)</f>
        <v>2396</v>
      </c>
      <c r="D47" s="48">
        <f t="shared" si="5"/>
        <v>2044</v>
      </c>
      <c r="E47" s="48">
        <f t="shared" si="5"/>
        <v>3257</v>
      </c>
      <c r="F47" s="48">
        <f t="shared" si="5"/>
        <v>2817</v>
      </c>
      <c r="G47" s="48">
        <f t="shared" si="5"/>
        <v>2541</v>
      </c>
      <c r="H47" s="48"/>
      <c r="I47" s="48"/>
      <c r="J47" s="48"/>
      <c r="K47" s="48"/>
      <c r="L47" s="48"/>
      <c r="M47" s="48"/>
      <c r="N47" s="48"/>
    </row>
    <row r="48" spans="2:14" ht="28.5">
      <c r="B48" s="39" t="s">
        <v>57</v>
      </c>
      <c r="C48" s="42">
        <f t="shared" ref="C48:G48" si="6">C47+C35</f>
        <v>10112</v>
      </c>
      <c r="D48" s="42">
        <f t="shared" si="6"/>
        <v>9979</v>
      </c>
      <c r="E48" s="42">
        <f t="shared" si="6"/>
        <v>11134</v>
      </c>
      <c r="F48" s="42">
        <f t="shared" si="6"/>
        <v>11172</v>
      </c>
      <c r="G48" s="42">
        <f t="shared" si="6"/>
        <v>12724</v>
      </c>
      <c r="H48" s="42"/>
      <c r="I48" s="42"/>
      <c r="J48" s="42"/>
      <c r="K48" s="42"/>
      <c r="L48" s="42"/>
      <c r="M48" s="42"/>
      <c r="N48" s="42"/>
    </row>
    <row r="49" spans="2:14" ht="15" thickBot="1">
      <c r="B49" s="41"/>
      <c r="C49" s="44"/>
      <c r="D49" s="44"/>
      <c r="E49" s="44"/>
      <c r="F49" s="41"/>
      <c r="G49" s="41"/>
      <c r="H49" s="41"/>
      <c r="I49" s="41"/>
      <c r="J49" s="41"/>
      <c r="K49" s="41"/>
      <c r="L49" s="41"/>
      <c r="M49" s="41"/>
      <c r="N49" s="41"/>
    </row>
    <row r="51" spans="2:14">
      <c r="B51" s="23" t="s">
        <v>112</v>
      </c>
      <c r="J51" s="84"/>
      <c r="K51" s="84"/>
      <c r="L51" s="84"/>
      <c r="M51" s="84"/>
      <c r="N51" s="84"/>
    </row>
    <row r="52" spans="2:14">
      <c r="J52" s="5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2.75"/>
  <cols>
    <col min="1" max="1" width="1.85546875" style="56" customWidth="1"/>
    <col min="2" max="2" width="44.85546875" style="56" customWidth="1"/>
    <col min="3" max="3" width="0.140625" style="56" customWidth="1"/>
    <col min="4" max="5" width="10.28515625" style="56" customWidth="1"/>
    <col min="6" max="7" width="10.28515625" style="58" customWidth="1"/>
    <col min="8" max="8" width="10.5703125" style="57" customWidth="1"/>
    <col min="9" max="9" width="10.5703125" style="56" customWidth="1"/>
    <col min="10" max="10" width="10.5703125" style="56" bestFit="1" customWidth="1"/>
    <col min="11" max="14" width="9.28515625" style="56" bestFit="1" customWidth="1"/>
    <col min="15" max="16384" width="9.140625" style="56"/>
  </cols>
  <sheetData>
    <row r="1" spans="1:14" ht="23.25">
      <c r="A1" s="22" t="str">
        <f>IS!A1</f>
        <v>Colgate-Palmolive Company</v>
      </c>
    </row>
    <row r="2" spans="1:14" s="23" customFormat="1" ht="14.25"/>
    <row r="3" spans="1:14" s="23" customFormat="1" ht="20.25">
      <c r="A3" s="1" t="s">
        <v>97</v>
      </c>
    </row>
    <row r="4" spans="1:14" s="23" customFormat="1" ht="14.25"/>
    <row r="5" spans="1:14" ht="15.75" thickBot="1">
      <c r="B5" s="63"/>
      <c r="C5" s="62">
        <f>BS!C5</f>
        <v>39447</v>
      </c>
      <c r="D5" s="62">
        <f>BS!D5</f>
        <v>39813</v>
      </c>
      <c r="E5" s="62">
        <f>BS!E5</f>
        <v>40178</v>
      </c>
      <c r="F5" s="62">
        <f>BS!F5</f>
        <v>40543</v>
      </c>
      <c r="G5" s="62">
        <f>BS!G5</f>
        <v>40908</v>
      </c>
      <c r="H5" s="62">
        <f>BS!H5</f>
        <v>41274</v>
      </c>
      <c r="I5" s="62">
        <f>BS!I5</f>
        <v>41639</v>
      </c>
      <c r="J5" s="62">
        <f>BS!J5</f>
        <v>42004</v>
      </c>
      <c r="K5" s="62">
        <f>BS!K5</f>
        <v>42369</v>
      </c>
      <c r="L5" s="62">
        <f>BS!L5</f>
        <v>42735</v>
      </c>
      <c r="M5" s="62">
        <f>BS!M5</f>
        <v>43100</v>
      </c>
      <c r="N5" s="62">
        <f>BS!N5</f>
        <v>43465</v>
      </c>
    </row>
    <row r="6" spans="1:14" ht="15">
      <c r="B6" s="64" t="s">
        <v>59</v>
      </c>
      <c r="C6" s="63"/>
      <c r="D6" s="63"/>
      <c r="E6" s="63"/>
      <c r="F6" s="63"/>
      <c r="G6" s="63"/>
      <c r="H6" s="64"/>
    </row>
    <row r="7" spans="1:14" ht="14.25">
      <c r="B7" s="63" t="s">
        <v>60</v>
      </c>
      <c r="C7" s="63"/>
      <c r="D7" s="63"/>
      <c r="E7" s="63"/>
      <c r="F7" s="65">
        <v>2313</v>
      </c>
      <c r="G7" s="65">
        <v>2554</v>
      </c>
      <c r="H7" s="65"/>
      <c r="I7" s="65"/>
      <c r="J7" s="219"/>
      <c r="K7" s="219"/>
      <c r="L7" s="219"/>
      <c r="M7" s="219"/>
      <c r="N7" s="219"/>
    </row>
    <row r="8" spans="1:14" ht="14.25">
      <c r="B8" s="63" t="s">
        <v>234</v>
      </c>
      <c r="C8" s="63"/>
      <c r="D8" s="63"/>
      <c r="E8" s="63"/>
      <c r="F8" s="66"/>
      <c r="G8" s="63"/>
      <c r="H8" s="63"/>
      <c r="I8" s="63"/>
      <c r="J8" s="220"/>
      <c r="K8" s="220"/>
      <c r="L8" s="220"/>
      <c r="M8" s="220"/>
      <c r="N8" s="220"/>
    </row>
    <row r="9" spans="1:14" ht="14.25" hidden="1">
      <c r="B9" s="63" t="s">
        <v>61</v>
      </c>
      <c r="C9" s="63"/>
      <c r="D9" s="63"/>
      <c r="E9" s="63"/>
      <c r="F9" s="66"/>
      <c r="G9" s="63"/>
      <c r="H9" s="63"/>
      <c r="I9" s="63"/>
      <c r="J9" s="220"/>
      <c r="K9" s="220"/>
      <c r="L9" s="220"/>
      <c r="M9" s="220"/>
      <c r="N9" s="220"/>
    </row>
    <row r="10" spans="1:14" ht="14.25">
      <c r="B10" s="67" t="s">
        <v>62</v>
      </c>
      <c r="C10" s="63"/>
      <c r="D10" s="63"/>
      <c r="E10" s="63"/>
      <c r="F10" s="68">
        <v>376</v>
      </c>
      <c r="G10" s="69">
        <v>421</v>
      </c>
      <c r="H10" s="69"/>
      <c r="I10" s="69"/>
      <c r="J10" s="216"/>
      <c r="K10" s="216"/>
      <c r="L10" s="216"/>
      <c r="M10" s="216"/>
      <c r="N10" s="216"/>
    </row>
    <row r="11" spans="1:14" ht="14.25" hidden="1">
      <c r="B11" s="67" t="s">
        <v>63</v>
      </c>
      <c r="C11" s="63"/>
      <c r="D11" s="63"/>
      <c r="E11" s="63"/>
      <c r="F11" s="70">
        <v>86</v>
      </c>
      <c r="G11" s="69">
        <v>103</v>
      </c>
      <c r="H11" s="69"/>
      <c r="I11" s="69"/>
      <c r="J11" s="220"/>
      <c r="K11" s="220"/>
      <c r="L11" s="220"/>
      <c r="M11" s="220"/>
      <c r="N11" s="220"/>
    </row>
    <row r="12" spans="1:14" ht="14.25" hidden="1">
      <c r="B12" s="67" t="s">
        <v>64</v>
      </c>
      <c r="C12" s="63"/>
      <c r="D12" s="63"/>
      <c r="E12" s="63"/>
      <c r="F12" s="68">
        <v>271</v>
      </c>
      <c r="G12" s="71">
        <v>0</v>
      </c>
      <c r="H12" s="71"/>
      <c r="I12" s="71"/>
      <c r="J12" s="221"/>
      <c r="K12" s="221"/>
      <c r="L12" s="221"/>
      <c r="M12" s="221"/>
      <c r="N12" s="221"/>
    </row>
    <row r="13" spans="1:14" ht="14.25" hidden="1">
      <c r="B13" s="67" t="s">
        <v>65</v>
      </c>
      <c r="C13" s="63"/>
      <c r="D13" s="63"/>
      <c r="E13" s="63"/>
      <c r="F13" s="72">
        <v>-50</v>
      </c>
      <c r="G13" s="72">
        <v>-207</v>
      </c>
      <c r="H13" s="71"/>
      <c r="I13" s="71"/>
      <c r="J13" s="221"/>
      <c r="K13" s="221"/>
      <c r="L13" s="221"/>
      <c r="M13" s="221"/>
      <c r="N13" s="221"/>
    </row>
    <row r="14" spans="1:14" ht="14.25" hidden="1">
      <c r="B14" s="67" t="s">
        <v>66</v>
      </c>
      <c r="C14" s="63"/>
      <c r="D14" s="63"/>
      <c r="E14" s="63"/>
      <c r="F14" s="72">
        <v>-35</v>
      </c>
      <c r="G14" s="72">
        <v>-178</v>
      </c>
      <c r="H14" s="72"/>
      <c r="I14" s="72"/>
      <c r="J14" s="222"/>
      <c r="K14" s="222"/>
      <c r="L14" s="222"/>
      <c r="M14" s="222"/>
      <c r="N14" s="222"/>
    </row>
    <row r="15" spans="1:14" ht="14.25" hidden="1">
      <c r="B15" s="67" t="s">
        <v>67</v>
      </c>
      <c r="C15" s="63"/>
      <c r="D15" s="63"/>
      <c r="E15" s="63"/>
      <c r="F15" s="68">
        <v>121</v>
      </c>
      <c r="G15" s="69">
        <v>122</v>
      </c>
      <c r="H15" s="69"/>
      <c r="I15" s="69"/>
      <c r="J15" s="220"/>
      <c r="K15" s="220"/>
      <c r="L15" s="220"/>
      <c r="M15" s="220"/>
      <c r="N15" s="220"/>
    </row>
    <row r="16" spans="1:14" ht="14.25" hidden="1">
      <c r="B16" s="67" t="s">
        <v>31</v>
      </c>
      <c r="C16" s="63"/>
      <c r="D16" s="63"/>
      <c r="E16" s="63"/>
      <c r="F16" s="68">
        <v>29</v>
      </c>
      <c r="G16" s="69">
        <v>88</v>
      </c>
      <c r="H16" s="69"/>
      <c r="I16" s="69"/>
      <c r="J16" s="220"/>
      <c r="K16" s="220"/>
      <c r="L16" s="220"/>
      <c r="M16" s="220"/>
      <c r="N16" s="220"/>
    </row>
    <row r="17" spans="1:14" ht="14.25" hidden="1">
      <c r="B17" s="63" t="s">
        <v>68</v>
      </c>
      <c r="C17" s="63"/>
      <c r="D17" s="63"/>
      <c r="E17" s="63"/>
      <c r="F17" s="73"/>
      <c r="G17" s="63"/>
      <c r="H17" s="63"/>
      <c r="I17" s="63"/>
      <c r="J17" s="220"/>
      <c r="K17" s="220"/>
      <c r="L17" s="220"/>
      <c r="M17" s="220"/>
      <c r="N17" s="220"/>
    </row>
    <row r="18" spans="1:14" ht="14.25">
      <c r="B18" s="67" t="s">
        <v>69</v>
      </c>
      <c r="C18" s="63"/>
      <c r="D18" s="63"/>
      <c r="E18" s="63"/>
      <c r="F18" s="68">
        <v>40</v>
      </c>
      <c r="G18" s="68">
        <v>-130</v>
      </c>
      <c r="H18" s="68"/>
      <c r="I18" s="68"/>
      <c r="J18" s="223"/>
      <c r="K18" s="223"/>
      <c r="L18" s="223"/>
      <c r="M18" s="223"/>
      <c r="N18" s="223"/>
    </row>
    <row r="19" spans="1:14" ht="14.25">
      <c r="B19" s="67" t="s">
        <v>70</v>
      </c>
      <c r="C19" s="63"/>
      <c r="D19" s="63"/>
      <c r="E19" s="63"/>
      <c r="F19" s="68">
        <v>-10</v>
      </c>
      <c r="G19" s="68">
        <v>-130</v>
      </c>
      <c r="H19" s="68"/>
      <c r="I19" s="68"/>
      <c r="J19" s="223"/>
      <c r="K19" s="223"/>
      <c r="L19" s="223"/>
      <c r="M19" s="223"/>
      <c r="N19" s="223"/>
    </row>
    <row r="20" spans="1:14" ht="14.25">
      <c r="A20" s="60"/>
      <c r="B20" s="74" t="s">
        <v>71</v>
      </c>
      <c r="C20" s="75"/>
      <c r="D20" s="75"/>
      <c r="E20" s="75"/>
      <c r="F20" s="76">
        <v>-65</v>
      </c>
      <c r="G20" s="77">
        <v>199</v>
      </c>
      <c r="H20" s="68"/>
      <c r="I20" s="68"/>
      <c r="J20" s="223"/>
      <c r="K20" s="223"/>
      <c r="L20" s="223"/>
      <c r="M20" s="223"/>
      <c r="N20" s="223"/>
    </row>
    <row r="21" spans="1:14" ht="14.25">
      <c r="B21" s="67" t="s">
        <v>72</v>
      </c>
      <c r="C21" s="63"/>
      <c r="D21" s="63"/>
      <c r="E21" s="63"/>
      <c r="F21" s="78">
        <v>135</v>
      </c>
      <c r="G21" s="69">
        <v>54</v>
      </c>
      <c r="H21" s="69"/>
      <c r="I21" s="69"/>
      <c r="J21" s="216"/>
      <c r="K21" s="216"/>
      <c r="L21" s="216"/>
      <c r="M21" s="216"/>
      <c r="N21" s="216"/>
    </row>
    <row r="22" spans="1:14" s="60" customFormat="1" ht="14.25">
      <c r="A22" s="56"/>
      <c r="B22" s="63" t="s">
        <v>73</v>
      </c>
      <c r="C22" s="63"/>
      <c r="D22" s="63"/>
      <c r="E22" s="63"/>
      <c r="F22" s="79">
        <f>SUM(F7:F21)</f>
        <v>3211</v>
      </c>
      <c r="G22" s="79">
        <f>SUM(G7:G21)</f>
        <v>2896</v>
      </c>
      <c r="H22" s="79"/>
      <c r="I22" s="79"/>
      <c r="J22" s="79"/>
      <c r="K22" s="79"/>
      <c r="L22" s="79"/>
      <c r="M22" s="79"/>
      <c r="N22" s="79"/>
    </row>
    <row r="23" spans="1:14" ht="14.25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4" spans="1:14" ht="15">
      <c r="B24" s="64" t="s">
        <v>74</v>
      </c>
      <c r="C24" s="63"/>
      <c r="D24" s="63"/>
      <c r="E24" s="63"/>
      <c r="F24" s="73" t="s">
        <v>75</v>
      </c>
      <c r="G24" s="63"/>
      <c r="H24" s="63"/>
      <c r="I24" s="63"/>
      <c r="J24" s="63"/>
      <c r="K24" s="63"/>
      <c r="L24" s="63"/>
      <c r="M24" s="63"/>
      <c r="N24" s="63"/>
    </row>
    <row r="25" spans="1:14" ht="14.25">
      <c r="B25" s="67" t="s">
        <v>76</v>
      </c>
      <c r="C25" s="63"/>
      <c r="D25" s="63"/>
      <c r="E25" s="63"/>
      <c r="F25" s="68">
        <v>-550</v>
      </c>
      <c r="G25" s="68">
        <v>-537</v>
      </c>
      <c r="H25" s="68"/>
      <c r="I25" s="68"/>
      <c r="J25" s="223"/>
      <c r="K25" s="223"/>
      <c r="L25" s="223"/>
      <c r="M25" s="223"/>
      <c r="N25" s="223"/>
    </row>
    <row r="26" spans="1:14" ht="14.25" hidden="1">
      <c r="B26" s="67" t="s">
        <v>77</v>
      </c>
      <c r="C26" s="63"/>
      <c r="D26" s="63"/>
      <c r="E26" s="63"/>
      <c r="F26" s="70">
        <v>42</v>
      </c>
      <c r="G26" s="69">
        <v>263</v>
      </c>
      <c r="H26" s="69"/>
      <c r="I26" s="69"/>
      <c r="J26" s="220"/>
      <c r="K26" s="220"/>
      <c r="L26" s="220"/>
      <c r="M26" s="220"/>
      <c r="N26" s="220"/>
    </row>
    <row r="27" spans="1:14" ht="14.25" hidden="1">
      <c r="B27" s="67" t="s">
        <v>78</v>
      </c>
      <c r="C27" s="63"/>
      <c r="D27" s="63"/>
      <c r="E27" s="63"/>
      <c r="F27" s="68">
        <v>-308</v>
      </c>
      <c r="G27" s="68">
        <v>-356</v>
      </c>
      <c r="H27" s="68"/>
      <c r="I27" s="68"/>
      <c r="J27" s="223"/>
      <c r="K27" s="223"/>
      <c r="L27" s="223"/>
      <c r="M27" s="223"/>
      <c r="N27" s="223"/>
    </row>
    <row r="28" spans="1:14" ht="14.25" hidden="1">
      <c r="B28" s="67" t="s">
        <v>79</v>
      </c>
      <c r="C28" s="63"/>
      <c r="D28" s="63"/>
      <c r="E28" s="63"/>
      <c r="F28" s="68">
        <v>167</v>
      </c>
      <c r="G28" s="69">
        <v>423</v>
      </c>
      <c r="H28" s="69"/>
      <c r="I28" s="69"/>
      <c r="J28" s="220"/>
      <c r="K28" s="220"/>
      <c r="L28" s="220"/>
      <c r="M28" s="220"/>
      <c r="N28" s="220"/>
    </row>
    <row r="29" spans="1:14" ht="14.25" hidden="1">
      <c r="B29" s="67" t="s">
        <v>80</v>
      </c>
      <c r="C29" s="63"/>
      <c r="D29" s="63"/>
      <c r="E29" s="63"/>
      <c r="F29" s="71">
        <v>0</v>
      </c>
      <c r="G29" s="68">
        <v>-966</v>
      </c>
      <c r="H29" s="68"/>
      <c r="I29" s="68"/>
      <c r="J29" s="223"/>
      <c r="K29" s="223"/>
      <c r="L29" s="223"/>
      <c r="M29" s="223"/>
      <c r="N29" s="223"/>
    </row>
    <row r="30" spans="1:14" ht="14.25" hidden="1">
      <c r="B30" s="67" t="s">
        <v>81</v>
      </c>
      <c r="C30" s="63"/>
      <c r="D30" s="63"/>
      <c r="E30" s="63"/>
      <c r="F30" s="78">
        <v>-9</v>
      </c>
      <c r="G30" s="68">
        <v>-40</v>
      </c>
      <c r="H30" s="68"/>
      <c r="I30" s="68"/>
      <c r="J30" s="223"/>
      <c r="K30" s="223"/>
      <c r="L30" s="223"/>
      <c r="M30" s="223"/>
      <c r="N30" s="223"/>
    </row>
    <row r="31" spans="1:14" ht="14.25">
      <c r="B31" s="63" t="s">
        <v>82</v>
      </c>
      <c r="C31" s="63"/>
      <c r="D31" s="63"/>
      <c r="E31" s="63"/>
      <c r="F31" s="79">
        <f>SUM(F25:F30)</f>
        <v>-658</v>
      </c>
      <c r="G31" s="79">
        <f>SUM(G25:G30)</f>
        <v>-1213</v>
      </c>
      <c r="H31" s="79"/>
      <c r="I31" s="79"/>
      <c r="J31" s="79"/>
      <c r="K31" s="79"/>
      <c r="L31" s="79"/>
      <c r="M31" s="79"/>
      <c r="N31" s="79"/>
    </row>
    <row r="32" spans="1:14" ht="14.25">
      <c r="B32" s="63"/>
      <c r="C32" s="63"/>
      <c r="D32" s="63"/>
      <c r="E32" s="63"/>
      <c r="F32" s="73"/>
      <c r="G32" s="63"/>
      <c r="H32" s="63"/>
      <c r="I32" s="63"/>
      <c r="J32" s="63"/>
      <c r="K32" s="63"/>
      <c r="L32" s="63"/>
      <c r="M32" s="63"/>
      <c r="N32" s="63"/>
    </row>
    <row r="33" spans="2:14" ht="15">
      <c r="B33" s="64" t="s">
        <v>211</v>
      </c>
      <c r="C33" s="63"/>
      <c r="D33" s="63"/>
      <c r="E33" s="63"/>
      <c r="F33" s="73">
        <f>F31+F22</f>
        <v>2553</v>
      </c>
      <c r="G33" s="73">
        <f t="shared" ref="G33" si="0">G31+G22</f>
        <v>1683</v>
      </c>
      <c r="H33" s="73"/>
      <c r="I33" s="73"/>
      <c r="J33" s="73"/>
      <c r="K33" s="73"/>
      <c r="L33" s="73"/>
      <c r="M33" s="73"/>
      <c r="N33" s="73"/>
    </row>
    <row r="34" spans="2:14" ht="14.25">
      <c r="B34" s="63"/>
      <c r="C34" s="63"/>
      <c r="D34" s="63"/>
      <c r="E34" s="63"/>
      <c r="F34" s="73"/>
      <c r="G34" s="63"/>
      <c r="H34" s="63"/>
      <c r="I34" s="63"/>
      <c r="J34" s="63"/>
      <c r="K34" s="63"/>
      <c r="L34" s="63"/>
      <c r="M34" s="63"/>
      <c r="N34" s="63"/>
    </row>
    <row r="35" spans="2:14" ht="15">
      <c r="B35" s="64" t="s">
        <v>83</v>
      </c>
      <c r="C35" s="63"/>
      <c r="D35" s="63"/>
      <c r="E35" s="63"/>
      <c r="F35" s="73" t="s">
        <v>75</v>
      </c>
      <c r="G35" s="63"/>
      <c r="H35" s="63"/>
      <c r="I35" s="63"/>
      <c r="J35" s="63"/>
      <c r="K35" s="63"/>
      <c r="L35" s="63"/>
      <c r="M35" s="63"/>
      <c r="N35" s="63"/>
    </row>
    <row r="36" spans="2:14" ht="14.25">
      <c r="B36" s="67" t="s">
        <v>84</v>
      </c>
      <c r="C36" s="63"/>
      <c r="D36" s="63"/>
      <c r="E36" s="63"/>
      <c r="F36" s="68">
        <v>-4719</v>
      </c>
      <c r="G36" s="68">
        <v>-4429</v>
      </c>
      <c r="H36" s="68"/>
      <c r="I36" s="68"/>
      <c r="J36" s="223"/>
      <c r="K36" s="223"/>
      <c r="L36" s="223"/>
      <c r="M36" s="223"/>
      <c r="N36" s="223"/>
    </row>
    <row r="37" spans="2:14" ht="14.25">
      <c r="B37" s="67" t="s">
        <v>85</v>
      </c>
      <c r="C37" s="63"/>
      <c r="D37" s="63"/>
      <c r="E37" s="63"/>
      <c r="F37" s="68">
        <v>5015</v>
      </c>
      <c r="G37" s="68">
        <v>5843</v>
      </c>
      <c r="H37" s="68"/>
      <c r="I37" s="68"/>
      <c r="J37" s="223"/>
      <c r="K37" s="223"/>
      <c r="L37" s="223"/>
      <c r="M37" s="223"/>
      <c r="N37" s="223"/>
    </row>
    <row r="38" spans="2:14" ht="14.25">
      <c r="B38" s="67" t="s">
        <v>213</v>
      </c>
      <c r="C38" s="63"/>
      <c r="D38" s="63"/>
      <c r="E38" s="63"/>
      <c r="F38" s="68"/>
      <c r="G38" s="68"/>
      <c r="H38" s="68"/>
      <c r="I38" s="68"/>
      <c r="J38" s="223"/>
      <c r="K38" s="223"/>
      <c r="L38" s="223"/>
      <c r="M38" s="223"/>
      <c r="N38" s="223"/>
    </row>
    <row r="39" spans="2:14" ht="14.25">
      <c r="B39" s="67" t="s">
        <v>86</v>
      </c>
      <c r="C39" s="63"/>
      <c r="D39" s="63"/>
      <c r="E39" s="63"/>
      <c r="F39" s="68">
        <v>-1142</v>
      </c>
      <c r="G39" s="68">
        <v>-1203</v>
      </c>
      <c r="H39" s="68"/>
      <c r="I39" s="68"/>
      <c r="J39" s="223"/>
      <c r="K39" s="223"/>
      <c r="L39" s="223"/>
      <c r="M39" s="223"/>
      <c r="N39" s="223"/>
    </row>
    <row r="40" spans="2:14" ht="14.25">
      <c r="B40" s="67" t="s">
        <v>87</v>
      </c>
      <c r="C40" s="63"/>
      <c r="D40" s="63"/>
      <c r="E40" s="63"/>
      <c r="F40" s="68">
        <v>-2020</v>
      </c>
      <c r="G40" s="68">
        <v>-1806</v>
      </c>
      <c r="H40" s="68"/>
      <c r="I40" s="68"/>
      <c r="J40" s="223"/>
      <c r="K40" s="223"/>
      <c r="L40" s="223"/>
      <c r="M40" s="223"/>
      <c r="N40" s="223"/>
    </row>
    <row r="41" spans="2:14" ht="14.25">
      <c r="B41" s="67" t="s">
        <v>88</v>
      </c>
      <c r="C41" s="63"/>
      <c r="D41" s="63"/>
      <c r="E41" s="63"/>
      <c r="F41" s="78">
        <v>242</v>
      </c>
      <c r="G41" s="69">
        <v>353</v>
      </c>
      <c r="H41" s="69"/>
      <c r="I41" s="69"/>
      <c r="J41" s="225"/>
      <c r="K41" s="225"/>
      <c r="L41" s="225"/>
      <c r="M41" s="225"/>
      <c r="N41" s="225"/>
    </row>
    <row r="42" spans="2:14" ht="14.25">
      <c r="B42" s="63" t="s">
        <v>89</v>
      </c>
      <c r="C42" s="63"/>
      <c r="D42" s="63"/>
      <c r="E42" s="63"/>
      <c r="F42" s="79">
        <f>SUM(F36:F41)</f>
        <v>-2624</v>
      </c>
      <c r="G42" s="79">
        <f>SUM(G36:G41)</f>
        <v>-1242</v>
      </c>
      <c r="H42" s="79"/>
      <c r="I42" s="79"/>
      <c r="J42" s="79"/>
      <c r="K42" s="79"/>
      <c r="L42" s="79"/>
      <c r="M42" s="79"/>
      <c r="N42" s="79"/>
    </row>
    <row r="43" spans="2:14" ht="14.25">
      <c r="B43" s="63"/>
      <c r="C43" s="63"/>
      <c r="D43" s="63"/>
      <c r="E43" s="63"/>
      <c r="F43" s="73"/>
      <c r="G43" s="63"/>
      <c r="H43" s="63"/>
      <c r="I43" s="63"/>
      <c r="J43" s="63"/>
      <c r="K43" s="63"/>
      <c r="L43" s="63"/>
      <c r="M43" s="63"/>
      <c r="N43" s="63"/>
    </row>
    <row r="44" spans="2:14" ht="14.25">
      <c r="B44" s="63" t="s">
        <v>90</v>
      </c>
      <c r="C44" s="63"/>
      <c r="D44" s="63"/>
      <c r="E44" s="63"/>
      <c r="F44" s="78">
        <v>-39</v>
      </c>
      <c r="G44" s="78">
        <v>-53</v>
      </c>
      <c r="H44" s="78"/>
      <c r="I44" s="78"/>
      <c r="J44" s="224"/>
      <c r="K44" s="224"/>
      <c r="L44" s="224"/>
      <c r="M44" s="224"/>
      <c r="N44" s="224"/>
    </row>
    <row r="45" spans="2:14" ht="18" customHeight="1">
      <c r="B45" s="63" t="s">
        <v>91</v>
      </c>
      <c r="C45" s="63"/>
      <c r="D45" s="63"/>
      <c r="E45" s="63"/>
      <c r="F45" s="73">
        <f>F22+F31+F42+F44</f>
        <v>-110</v>
      </c>
      <c r="G45" s="73">
        <f>G22+G31+G42+G44</f>
        <v>388</v>
      </c>
      <c r="H45" s="73"/>
      <c r="I45" s="73"/>
      <c r="J45" s="73"/>
      <c r="K45" s="73"/>
      <c r="L45" s="73"/>
      <c r="M45" s="73"/>
      <c r="N45" s="73"/>
    </row>
    <row r="46" spans="2:14" ht="14.25">
      <c r="B46" s="63"/>
      <c r="C46" s="63"/>
      <c r="D46" s="63"/>
      <c r="E46" s="63"/>
      <c r="F46" s="73"/>
      <c r="G46" s="63"/>
      <c r="H46" s="63"/>
      <c r="I46" s="63"/>
      <c r="J46" s="63"/>
      <c r="K46" s="63"/>
      <c r="L46" s="63"/>
      <c r="M46" s="63"/>
      <c r="N46" s="63"/>
    </row>
    <row r="47" spans="2:14" ht="14.25">
      <c r="B47" s="63" t="s">
        <v>92</v>
      </c>
      <c r="C47" s="63"/>
      <c r="D47" s="63"/>
      <c r="E47" s="63"/>
      <c r="F47" s="78">
        <v>600</v>
      </c>
      <c r="G47" s="69">
        <v>490</v>
      </c>
      <c r="H47" s="69"/>
      <c r="I47" s="69"/>
      <c r="J47" s="216"/>
      <c r="K47" s="216"/>
      <c r="L47" s="216"/>
      <c r="M47" s="216"/>
      <c r="N47" s="216"/>
    </row>
    <row r="48" spans="2:14" ht="15.75" thickBot="1">
      <c r="B48" s="63" t="s">
        <v>93</v>
      </c>
      <c r="C48" s="63"/>
      <c r="D48" s="63"/>
      <c r="E48" s="63"/>
      <c r="F48" s="80">
        <f>F47+F45</f>
        <v>490</v>
      </c>
      <c r="G48" s="80">
        <f>G47+G45</f>
        <v>878</v>
      </c>
      <c r="H48" s="81"/>
      <c r="I48" s="81"/>
      <c r="J48" s="81"/>
      <c r="K48" s="81"/>
      <c r="L48" s="81"/>
      <c r="M48" s="81"/>
      <c r="N48" s="81"/>
    </row>
    <row r="49" spans="2:9" ht="15" thickTop="1">
      <c r="B49" s="63"/>
      <c r="C49" s="63"/>
      <c r="D49" s="63"/>
      <c r="E49" s="63"/>
      <c r="F49" s="66"/>
      <c r="G49" s="63"/>
      <c r="H49" s="63"/>
      <c r="I49" s="63"/>
    </row>
    <row r="50" spans="2:9" ht="15">
      <c r="B50" s="64" t="s">
        <v>94</v>
      </c>
      <c r="C50" s="63"/>
      <c r="D50" s="63"/>
      <c r="E50" s="63"/>
      <c r="F50" s="66"/>
      <c r="G50" s="63"/>
      <c r="H50" s="63"/>
      <c r="I50" s="63"/>
    </row>
    <row r="51" spans="2:9" ht="14.25">
      <c r="B51" s="63"/>
      <c r="C51" s="63"/>
      <c r="D51" s="63"/>
      <c r="E51" s="63"/>
      <c r="F51" s="66" t="s">
        <v>75</v>
      </c>
      <c r="G51" s="63"/>
      <c r="H51" s="63"/>
      <c r="I51" s="63"/>
    </row>
    <row r="52" spans="2:9" ht="14.25">
      <c r="B52" s="63" t="s">
        <v>95</v>
      </c>
      <c r="C52" s="63"/>
      <c r="D52" s="63"/>
      <c r="E52" s="63"/>
      <c r="F52" s="65">
        <v>1123</v>
      </c>
      <c r="G52" s="65">
        <v>1007</v>
      </c>
      <c r="H52" s="65">
        <v>1280</v>
      </c>
      <c r="I52" s="65">
        <v>1087</v>
      </c>
    </row>
    <row r="53" spans="2:9" ht="14.25">
      <c r="B53" s="63" t="s">
        <v>96</v>
      </c>
      <c r="C53" s="63"/>
      <c r="D53" s="63"/>
      <c r="E53" s="63"/>
      <c r="F53" s="68">
        <v>70</v>
      </c>
      <c r="G53" s="68">
        <v>58</v>
      </c>
      <c r="H53" s="68">
        <v>77</v>
      </c>
      <c r="I53" s="68">
        <v>118</v>
      </c>
    </row>
    <row r="54" spans="2:9">
      <c r="F54" s="59"/>
      <c r="G54" s="59"/>
      <c r="H54" s="61"/>
    </row>
    <row r="55" spans="2:9">
      <c r="F55" s="59"/>
      <c r="G55" s="59"/>
      <c r="H55" s="61"/>
    </row>
  </sheetData>
  <pageMargins left="0.75" right="0.75" top="1" bottom="1" header="0.5" footer="0.5"/>
  <pageSetup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8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5"/>
  <cols>
    <col min="1" max="1" width="2.5703125" customWidth="1"/>
    <col min="2" max="2" width="37.5703125" customWidth="1"/>
    <col min="3" max="4" width="9.5703125" customWidth="1"/>
    <col min="5" max="5" width="8.85546875" customWidth="1"/>
    <col min="6" max="9" width="10.42578125" bestFit="1" customWidth="1"/>
    <col min="10" max="10" width="10.140625" customWidth="1"/>
    <col min="11" max="11" width="9.7109375" bestFit="1" customWidth="1"/>
    <col min="12" max="12" width="9.5703125" bestFit="1" customWidth="1"/>
    <col min="258" max="258" width="37.5703125" customWidth="1"/>
    <col min="259" max="260" width="9.5703125" bestFit="1" customWidth="1"/>
    <col min="261" max="261" width="13.140625" customWidth="1"/>
    <col min="262" max="267" width="9.7109375" bestFit="1" customWidth="1"/>
    <col min="268" max="268" width="9.5703125" bestFit="1" customWidth="1"/>
    <col min="514" max="514" width="37.5703125" customWidth="1"/>
    <col min="515" max="516" width="9.5703125" bestFit="1" customWidth="1"/>
    <col min="517" max="517" width="13.140625" customWidth="1"/>
    <col min="518" max="523" width="9.7109375" bestFit="1" customWidth="1"/>
    <col min="524" max="524" width="9.5703125" bestFit="1" customWidth="1"/>
    <col min="770" max="770" width="37.5703125" customWidth="1"/>
    <col min="771" max="772" width="9.5703125" bestFit="1" customWidth="1"/>
    <col min="773" max="773" width="13.140625" customWidth="1"/>
    <col min="774" max="779" width="9.7109375" bestFit="1" customWidth="1"/>
    <col min="780" max="780" width="9.5703125" bestFit="1" customWidth="1"/>
    <col min="1026" max="1026" width="37.5703125" customWidth="1"/>
    <col min="1027" max="1028" width="9.5703125" bestFit="1" customWidth="1"/>
    <col min="1029" max="1029" width="13.140625" customWidth="1"/>
    <col min="1030" max="1035" width="9.7109375" bestFit="1" customWidth="1"/>
    <col min="1036" max="1036" width="9.5703125" bestFit="1" customWidth="1"/>
    <col min="1282" max="1282" width="37.5703125" customWidth="1"/>
    <col min="1283" max="1284" width="9.5703125" bestFit="1" customWidth="1"/>
    <col min="1285" max="1285" width="13.140625" customWidth="1"/>
    <col min="1286" max="1291" width="9.7109375" bestFit="1" customWidth="1"/>
    <col min="1292" max="1292" width="9.5703125" bestFit="1" customWidth="1"/>
    <col min="1538" max="1538" width="37.5703125" customWidth="1"/>
    <col min="1539" max="1540" width="9.5703125" bestFit="1" customWidth="1"/>
    <col min="1541" max="1541" width="13.140625" customWidth="1"/>
    <col min="1542" max="1547" width="9.7109375" bestFit="1" customWidth="1"/>
    <col min="1548" max="1548" width="9.5703125" bestFit="1" customWidth="1"/>
    <col min="1794" max="1794" width="37.5703125" customWidth="1"/>
    <col min="1795" max="1796" width="9.5703125" bestFit="1" customWidth="1"/>
    <col min="1797" max="1797" width="13.140625" customWidth="1"/>
    <col min="1798" max="1803" width="9.7109375" bestFit="1" customWidth="1"/>
    <col min="1804" max="1804" width="9.5703125" bestFit="1" customWidth="1"/>
    <col min="2050" max="2050" width="37.5703125" customWidth="1"/>
    <col min="2051" max="2052" width="9.5703125" bestFit="1" customWidth="1"/>
    <col min="2053" max="2053" width="13.140625" customWidth="1"/>
    <col min="2054" max="2059" width="9.7109375" bestFit="1" customWidth="1"/>
    <col min="2060" max="2060" width="9.5703125" bestFit="1" customWidth="1"/>
    <col min="2306" max="2306" width="37.5703125" customWidth="1"/>
    <col min="2307" max="2308" width="9.5703125" bestFit="1" customWidth="1"/>
    <col min="2309" max="2309" width="13.140625" customWidth="1"/>
    <col min="2310" max="2315" width="9.7109375" bestFit="1" customWidth="1"/>
    <col min="2316" max="2316" width="9.5703125" bestFit="1" customWidth="1"/>
    <col min="2562" max="2562" width="37.5703125" customWidth="1"/>
    <col min="2563" max="2564" width="9.5703125" bestFit="1" customWidth="1"/>
    <col min="2565" max="2565" width="13.140625" customWidth="1"/>
    <col min="2566" max="2571" width="9.7109375" bestFit="1" customWidth="1"/>
    <col min="2572" max="2572" width="9.5703125" bestFit="1" customWidth="1"/>
    <col min="2818" max="2818" width="37.5703125" customWidth="1"/>
    <col min="2819" max="2820" width="9.5703125" bestFit="1" customWidth="1"/>
    <col min="2821" max="2821" width="13.140625" customWidth="1"/>
    <col min="2822" max="2827" width="9.7109375" bestFit="1" customWidth="1"/>
    <col min="2828" max="2828" width="9.5703125" bestFit="1" customWidth="1"/>
    <col min="3074" max="3074" width="37.5703125" customWidth="1"/>
    <col min="3075" max="3076" width="9.5703125" bestFit="1" customWidth="1"/>
    <col min="3077" max="3077" width="13.140625" customWidth="1"/>
    <col min="3078" max="3083" width="9.7109375" bestFit="1" customWidth="1"/>
    <col min="3084" max="3084" width="9.5703125" bestFit="1" customWidth="1"/>
    <col min="3330" max="3330" width="37.5703125" customWidth="1"/>
    <col min="3331" max="3332" width="9.5703125" bestFit="1" customWidth="1"/>
    <col min="3333" max="3333" width="13.140625" customWidth="1"/>
    <col min="3334" max="3339" width="9.7109375" bestFit="1" customWidth="1"/>
    <col min="3340" max="3340" width="9.5703125" bestFit="1" customWidth="1"/>
    <col min="3586" max="3586" width="37.5703125" customWidth="1"/>
    <col min="3587" max="3588" width="9.5703125" bestFit="1" customWidth="1"/>
    <col min="3589" max="3589" width="13.140625" customWidth="1"/>
    <col min="3590" max="3595" width="9.7109375" bestFit="1" customWidth="1"/>
    <col min="3596" max="3596" width="9.5703125" bestFit="1" customWidth="1"/>
    <col min="3842" max="3842" width="37.5703125" customWidth="1"/>
    <col min="3843" max="3844" width="9.5703125" bestFit="1" customWidth="1"/>
    <col min="3845" max="3845" width="13.140625" customWidth="1"/>
    <col min="3846" max="3851" width="9.7109375" bestFit="1" customWidth="1"/>
    <col min="3852" max="3852" width="9.5703125" bestFit="1" customWidth="1"/>
    <col min="4098" max="4098" width="37.5703125" customWidth="1"/>
    <col min="4099" max="4100" width="9.5703125" bestFit="1" customWidth="1"/>
    <col min="4101" max="4101" width="13.140625" customWidth="1"/>
    <col min="4102" max="4107" width="9.7109375" bestFit="1" customWidth="1"/>
    <col min="4108" max="4108" width="9.5703125" bestFit="1" customWidth="1"/>
    <col min="4354" max="4354" width="37.5703125" customWidth="1"/>
    <col min="4355" max="4356" width="9.5703125" bestFit="1" customWidth="1"/>
    <col min="4357" max="4357" width="13.140625" customWidth="1"/>
    <col min="4358" max="4363" width="9.7109375" bestFit="1" customWidth="1"/>
    <col min="4364" max="4364" width="9.5703125" bestFit="1" customWidth="1"/>
    <col min="4610" max="4610" width="37.5703125" customWidth="1"/>
    <col min="4611" max="4612" width="9.5703125" bestFit="1" customWidth="1"/>
    <col min="4613" max="4613" width="13.140625" customWidth="1"/>
    <col min="4614" max="4619" width="9.7109375" bestFit="1" customWidth="1"/>
    <col min="4620" max="4620" width="9.5703125" bestFit="1" customWidth="1"/>
    <col min="4866" max="4866" width="37.5703125" customWidth="1"/>
    <col min="4867" max="4868" width="9.5703125" bestFit="1" customWidth="1"/>
    <col min="4869" max="4869" width="13.140625" customWidth="1"/>
    <col min="4870" max="4875" width="9.7109375" bestFit="1" customWidth="1"/>
    <col min="4876" max="4876" width="9.5703125" bestFit="1" customWidth="1"/>
    <col min="5122" max="5122" width="37.5703125" customWidth="1"/>
    <col min="5123" max="5124" width="9.5703125" bestFit="1" customWidth="1"/>
    <col min="5125" max="5125" width="13.140625" customWidth="1"/>
    <col min="5126" max="5131" width="9.7109375" bestFit="1" customWidth="1"/>
    <col min="5132" max="5132" width="9.5703125" bestFit="1" customWidth="1"/>
    <col min="5378" max="5378" width="37.5703125" customWidth="1"/>
    <col min="5379" max="5380" width="9.5703125" bestFit="1" customWidth="1"/>
    <col min="5381" max="5381" width="13.140625" customWidth="1"/>
    <col min="5382" max="5387" width="9.7109375" bestFit="1" customWidth="1"/>
    <col min="5388" max="5388" width="9.5703125" bestFit="1" customWidth="1"/>
    <col min="5634" max="5634" width="37.5703125" customWidth="1"/>
    <col min="5635" max="5636" width="9.5703125" bestFit="1" customWidth="1"/>
    <col min="5637" max="5637" width="13.140625" customWidth="1"/>
    <col min="5638" max="5643" width="9.7109375" bestFit="1" customWidth="1"/>
    <col min="5644" max="5644" width="9.5703125" bestFit="1" customWidth="1"/>
    <col min="5890" max="5890" width="37.5703125" customWidth="1"/>
    <col min="5891" max="5892" width="9.5703125" bestFit="1" customWidth="1"/>
    <col min="5893" max="5893" width="13.140625" customWidth="1"/>
    <col min="5894" max="5899" width="9.7109375" bestFit="1" customWidth="1"/>
    <col min="5900" max="5900" width="9.5703125" bestFit="1" customWidth="1"/>
    <col min="6146" max="6146" width="37.5703125" customWidth="1"/>
    <col min="6147" max="6148" width="9.5703125" bestFit="1" customWidth="1"/>
    <col min="6149" max="6149" width="13.140625" customWidth="1"/>
    <col min="6150" max="6155" width="9.7109375" bestFit="1" customWidth="1"/>
    <col min="6156" max="6156" width="9.5703125" bestFit="1" customWidth="1"/>
    <col min="6402" max="6402" width="37.5703125" customWidth="1"/>
    <col min="6403" max="6404" width="9.5703125" bestFit="1" customWidth="1"/>
    <col min="6405" max="6405" width="13.140625" customWidth="1"/>
    <col min="6406" max="6411" width="9.7109375" bestFit="1" customWidth="1"/>
    <col min="6412" max="6412" width="9.5703125" bestFit="1" customWidth="1"/>
    <col min="6658" max="6658" width="37.5703125" customWidth="1"/>
    <col min="6659" max="6660" width="9.5703125" bestFit="1" customWidth="1"/>
    <col min="6661" max="6661" width="13.140625" customWidth="1"/>
    <col min="6662" max="6667" width="9.7109375" bestFit="1" customWidth="1"/>
    <col min="6668" max="6668" width="9.5703125" bestFit="1" customWidth="1"/>
    <col min="6914" max="6914" width="37.5703125" customWidth="1"/>
    <col min="6915" max="6916" width="9.5703125" bestFit="1" customWidth="1"/>
    <col min="6917" max="6917" width="13.140625" customWidth="1"/>
    <col min="6918" max="6923" width="9.7109375" bestFit="1" customWidth="1"/>
    <col min="6924" max="6924" width="9.5703125" bestFit="1" customWidth="1"/>
    <col min="7170" max="7170" width="37.5703125" customWidth="1"/>
    <col min="7171" max="7172" width="9.5703125" bestFit="1" customWidth="1"/>
    <col min="7173" max="7173" width="13.140625" customWidth="1"/>
    <col min="7174" max="7179" width="9.7109375" bestFit="1" customWidth="1"/>
    <col min="7180" max="7180" width="9.5703125" bestFit="1" customWidth="1"/>
    <col min="7426" max="7426" width="37.5703125" customWidth="1"/>
    <col min="7427" max="7428" width="9.5703125" bestFit="1" customWidth="1"/>
    <col min="7429" max="7429" width="13.140625" customWidth="1"/>
    <col min="7430" max="7435" width="9.7109375" bestFit="1" customWidth="1"/>
    <col min="7436" max="7436" width="9.5703125" bestFit="1" customWidth="1"/>
    <col min="7682" max="7682" width="37.5703125" customWidth="1"/>
    <col min="7683" max="7684" width="9.5703125" bestFit="1" customWidth="1"/>
    <col min="7685" max="7685" width="13.140625" customWidth="1"/>
    <col min="7686" max="7691" width="9.7109375" bestFit="1" customWidth="1"/>
    <col min="7692" max="7692" width="9.5703125" bestFit="1" customWidth="1"/>
    <col min="7938" max="7938" width="37.5703125" customWidth="1"/>
    <col min="7939" max="7940" width="9.5703125" bestFit="1" customWidth="1"/>
    <col min="7941" max="7941" width="13.140625" customWidth="1"/>
    <col min="7942" max="7947" width="9.7109375" bestFit="1" customWidth="1"/>
    <col min="7948" max="7948" width="9.5703125" bestFit="1" customWidth="1"/>
    <col min="8194" max="8194" width="37.5703125" customWidth="1"/>
    <col min="8195" max="8196" width="9.5703125" bestFit="1" customWidth="1"/>
    <col min="8197" max="8197" width="13.140625" customWidth="1"/>
    <col min="8198" max="8203" width="9.7109375" bestFit="1" customWidth="1"/>
    <col min="8204" max="8204" width="9.5703125" bestFit="1" customWidth="1"/>
    <col min="8450" max="8450" width="37.5703125" customWidth="1"/>
    <col min="8451" max="8452" width="9.5703125" bestFit="1" customWidth="1"/>
    <col min="8453" max="8453" width="13.140625" customWidth="1"/>
    <col min="8454" max="8459" width="9.7109375" bestFit="1" customWidth="1"/>
    <col min="8460" max="8460" width="9.5703125" bestFit="1" customWidth="1"/>
    <col min="8706" max="8706" width="37.5703125" customWidth="1"/>
    <col min="8707" max="8708" width="9.5703125" bestFit="1" customWidth="1"/>
    <col min="8709" max="8709" width="13.140625" customWidth="1"/>
    <col min="8710" max="8715" width="9.7109375" bestFit="1" customWidth="1"/>
    <col min="8716" max="8716" width="9.5703125" bestFit="1" customWidth="1"/>
    <col min="8962" max="8962" width="37.5703125" customWidth="1"/>
    <col min="8963" max="8964" width="9.5703125" bestFit="1" customWidth="1"/>
    <col min="8965" max="8965" width="13.140625" customWidth="1"/>
    <col min="8966" max="8971" width="9.7109375" bestFit="1" customWidth="1"/>
    <col min="8972" max="8972" width="9.5703125" bestFit="1" customWidth="1"/>
    <col min="9218" max="9218" width="37.5703125" customWidth="1"/>
    <col min="9219" max="9220" width="9.5703125" bestFit="1" customWidth="1"/>
    <col min="9221" max="9221" width="13.140625" customWidth="1"/>
    <col min="9222" max="9227" width="9.7109375" bestFit="1" customWidth="1"/>
    <col min="9228" max="9228" width="9.5703125" bestFit="1" customWidth="1"/>
    <col min="9474" max="9474" width="37.5703125" customWidth="1"/>
    <col min="9475" max="9476" width="9.5703125" bestFit="1" customWidth="1"/>
    <col min="9477" max="9477" width="13.140625" customWidth="1"/>
    <col min="9478" max="9483" width="9.7109375" bestFit="1" customWidth="1"/>
    <col min="9484" max="9484" width="9.5703125" bestFit="1" customWidth="1"/>
    <col min="9730" max="9730" width="37.5703125" customWidth="1"/>
    <col min="9731" max="9732" width="9.5703125" bestFit="1" customWidth="1"/>
    <col min="9733" max="9733" width="13.140625" customWidth="1"/>
    <col min="9734" max="9739" width="9.7109375" bestFit="1" customWidth="1"/>
    <col min="9740" max="9740" width="9.5703125" bestFit="1" customWidth="1"/>
    <col min="9986" max="9986" width="37.5703125" customWidth="1"/>
    <col min="9987" max="9988" width="9.5703125" bestFit="1" customWidth="1"/>
    <col min="9989" max="9989" width="13.140625" customWidth="1"/>
    <col min="9990" max="9995" width="9.7109375" bestFit="1" customWidth="1"/>
    <col min="9996" max="9996" width="9.5703125" bestFit="1" customWidth="1"/>
    <col min="10242" max="10242" width="37.5703125" customWidth="1"/>
    <col min="10243" max="10244" width="9.5703125" bestFit="1" customWidth="1"/>
    <col min="10245" max="10245" width="13.140625" customWidth="1"/>
    <col min="10246" max="10251" width="9.7109375" bestFit="1" customWidth="1"/>
    <col min="10252" max="10252" width="9.5703125" bestFit="1" customWidth="1"/>
    <col min="10498" max="10498" width="37.5703125" customWidth="1"/>
    <col min="10499" max="10500" width="9.5703125" bestFit="1" customWidth="1"/>
    <col min="10501" max="10501" width="13.140625" customWidth="1"/>
    <col min="10502" max="10507" width="9.7109375" bestFit="1" customWidth="1"/>
    <col min="10508" max="10508" width="9.5703125" bestFit="1" customWidth="1"/>
    <col min="10754" max="10754" width="37.5703125" customWidth="1"/>
    <col min="10755" max="10756" width="9.5703125" bestFit="1" customWidth="1"/>
    <col min="10757" max="10757" width="13.140625" customWidth="1"/>
    <col min="10758" max="10763" width="9.7109375" bestFit="1" customWidth="1"/>
    <col min="10764" max="10764" width="9.5703125" bestFit="1" customWidth="1"/>
    <col min="11010" max="11010" width="37.5703125" customWidth="1"/>
    <col min="11011" max="11012" width="9.5703125" bestFit="1" customWidth="1"/>
    <col min="11013" max="11013" width="13.140625" customWidth="1"/>
    <col min="11014" max="11019" width="9.7109375" bestFit="1" customWidth="1"/>
    <col min="11020" max="11020" width="9.5703125" bestFit="1" customWidth="1"/>
    <col min="11266" max="11266" width="37.5703125" customWidth="1"/>
    <col min="11267" max="11268" width="9.5703125" bestFit="1" customWidth="1"/>
    <col min="11269" max="11269" width="13.140625" customWidth="1"/>
    <col min="11270" max="11275" width="9.7109375" bestFit="1" customWidth="1"/>
    <col min="11276" max="11276" width="9.5703125" bestFit="1" customWidth="1"/>
    <col min="11522" max="11522" width="37.5703125" customWidth="1"/>
    <col min="11523" max="11524" width="9.5703125" bestFit="1" customWidth="1"/>
    <col min="11525" max="11525" width="13.140625" customWidth="1"/>
    <col min="11526" max="11531" width="9.7109375" bestFit="1" customWidth="1"/>
    <col min="11532" max="11532" width="9.5703125" bestFit="1" customWidth="1"/>
    <col min="11778" max="11778" width="37.5703125" customWidth="1"/>
    <col min="11779" max="11780" width="9.5703125" bestFit="1" customWidth="1"/>
    <col min="11781" max="11781" width="13.140625" customWidth="1"/>
    <col min="11782" max="11787" width="9.7109375" bestFit="1" customWidth="1"/>
    <col min="11788" max="11788" width="9.5703125" bestFit="1" customWidth="1"/>
    <col min="12034" max="12034" width="37.5703125" customWidth="1"/>
    <col min="12035" max="12036" width="9.5703125" bestFit="1" customWidth="1"/>
    <col min="12037" max="12037" width="13.140625" customWidth="1"/>
    <col min="12038" max="12043" width="9.7109375" bestFit="1" customWidth="1"/>
    <col min="12044" max="12044" width="9.5703125" bestFit="1" customWidth="1"/>
    <col min="12290" max="12290" width="37.5703125" customWidth="1"/>
    <col min="12291" max="12292" width="9.5703125" bestFit="1" customWidth="1"/>
    <col min="12293" max="12293" width="13.140625" customWidth="1"/>
    <col min="12294" max="12299" width="9.7109375" bestFit="1" customWidth="1"/>
    <col min="12300" max="12300" width="9.5703125" bestFit="1" customWidth="1"/>
    <col min="12546" max="12546" width="37.5703125" customWidth="1"/>
    <col min="12547" max="12548" width="9.5703125" bestFit="1" customWidth="1"/>
    <col min="12549" max="12549" width="13.140625" customWidth="1"/>
    <col min="12550" max="12555" width="9.7109375" bestFit="1" customWidth="1"/>
    <col min="12556" max="12556" width="9.5703125" bestFit="1" customWidth="1"/>
    <col min="12802" max="12802" width="37.5703125" customWidth="1"/>
    <col min="12803" max="12804" width="9.5703125" bestFit="1" customWidth="1"/>
    <col min="12805" max="12805" width="13.140625" customWidth="1"/>
    <col min="12806" max="12811" width="9.7109375" bestFit="1" customWidth="1"/>
    <col min="12812" max="12812" width="9.5703125" bestFit="1" customWidth="1"/>
    <col min="13058" max="13058" width="37.5703125" customWidth="1"/>
    <col min="13059" max="13060" width="9.5703125" bestFit="1" customWidth="1"/>
    <col min="13061" max="13061" width="13.140625" customWidth="1"/>
    <col min="13062" max="13067" width="9.7109375" bestFit="1" customWidth="1"/>
    <col min="13068" max="13068" width="9.5703125" bestFit="1" customWidth="1"/>
    <col min="13314" max="13314" width="37.5703125" customWidth="1"/>
    <col min="13315" max="13316" width="9.5703125" bestFit="1" customWidth="1"/>
    <col min="13317" max="13317" width="13.140625" customWidth="1"/>
    <col min="13318" max="13323" width="9.7109375" bestFit="1" customWidth="1"/>
    <col min="13324" max="13324" width="9.5703125" bestFit="1" customWidth="1"/>
    <col min="13570" max="13570" width="37.5703125" customWidth="1"/>
    <col min="13571" max="13572" width="9.5703125" bestFit="1" customWidth="1"/>
    <col min="13573" max="13573" width="13.140625" customWidth="1"/>
    <col min="13574" max="13579" width="9.7109375" bestFit="1" customWidth="1"/>
    <col min="13580" max="13580" width="9.5703125" bestFit="1" customWidth="1"/>
    <col min="13826" max="13826" width="37.5703125" customWidth="1"/>
    <col min="13827" max="13828" width="9.5703125" bestFit="1" customWidth="1"/>
    <col min="13829" max="13829" width="13.140625" customWidth="1"/>
    <col min="13830" max="13835" width="9.7109375" bestFit="1" customWidth="1"/>
    <col min="13836" max="13836" width="9.5703125" bestFit="1" customWidth="1"/>
    <col min="14082" max="14082" width="37.5703125" customWidth="1"/>
    <col min="14083" max="14084" width="9.5703125" bestFit="1" customWidth="1"/>
    <col min="14085" max="14085" width="13.140625" customWidth="1"/>
    <col min="14086" max="14091" width="9.7109375" bestFit="1" customWidth="1"/>
    <col min="14092" max="14092" width="9.5703125" bestFit="1" customWidth="1"/>
    <col min="14338" max="14338" width="37.5703125" customWidth="1"/>
    <col min="14339" max="14340" width="9.5703125" bestFit="1" customWidth="1"/>
    <col min="14341" max="14341" width="13.140625" customWidth="1"/>
    <col min="14342" max="14347" width="9.7109375" bestFit="1" customWidth="1"/>
    <col min="14348" max="14348" width="9.5703125" bestFit="1" customWidth="1"/>
    <col min="14594" max="14594" width="37.5703125" customWidth="1"/>
    <col min="14595" max="14596" width="9.5703125" bestFit="1" customWidth="1"/>
    <col min="14597" max="14597" width="13.140625" customWidth="1"/>
    <col min="14598" max="14603" width="9.7109375" bestFit="1" customWidth="1"/>
    <col min="14604" max="14604" width="9.5703125" bestFit="1" customWidth="1"/>
    <col min="14850" max="14850" width="37.5703125" customWidth="1"/>
    <col min="14851" max="14852" width="9.5703125" bestFit="1" customWidth="1"/>
    <col min="14853" max="14853" width="13.140625" customWidth="1"/>
    <col min="14854" max="14859" width="9.7109375" bestFit="1" customWidth="1"/>
    <col min="14860" max="14860" width="9.5703125" bestFit="1" customWidth="1"/>
    <col min="15106" max="15106" width="37.5703125" customWidth="1"/>
    <col min="15107" max="15108" width="9.5703125" bestFit="1" customWidth="1"/>
    <col min="15109" max="15109" width="13.140625" customWidth="1"/>
    <col min="15110" max="15115" width="9.7109375" bestFit="1" customWidth="1"/>
    <col min="15116" max="15116" width="9.5703125" bestFit="1" customWidth="1"/>
    <col min="15362" max="15362" width="37.5703125" customWidth="1"/>
    <col min="15363" max="15364" width="9.5703125" bestFit="1" customWidth="1"/>
    <col min="15365" max="15365" width="13.140625" customWidth="1"/>
    <col min="15366" max="15371" width="9.7109375" bestFit="1" customWidth="1"/>
    <col min="15372" max="15372" width="9.5703125" bestFit="1" customWidth="1"/>
    <col min="15618" max="15618" width="37.5703125" customWidth="1"/>
    <col min="15619" max="15620" width="9.5703125" bestFit="1" customWidth="1"/>
    <col min="15621" max="15621" width="13.140625" customWidth="1"/>
    <col min="15622" max="15627" width="9.7109375" bestFit="1" customWidth="1"/>
    <col min="15628" max="15628" width="9.5703125" bestFit="1" customWidth="1"/>
    <col min="15874" max="15874" width="37.5703125" customWidth="1"/>
    <col min="15875" max="15876" width="9.5703125" bestFit="1" customWidth="1"/>
    <col min="15877" max="15877" width="13.140625" customWidth="1"/>
    <col min="15878" max="15883" width="9.7109375" bestFit="1" customWidth="1"/>
    <col min="15884" max="15884" width="9.5703125" bestFit="1" customWidth="1"/>
    <col min="16130" max="16130" width="37.5703125" customWidth="1"/>
    <col min="16131" max="16132" width="9.5703125" bestFit="1" customWidth="1"/>
    <col min="16133" max="16133" width="13.140625" customWidth="1"/>
    <col min="16134" max="16139" width="9.7109375" bestFit="1" customWidth="1"/>
    <col min="16140" max="16140" width="9.5703125" bestFit="1" customWidth="1"/>
  </cols>
  <sheetData>
    <row r="1" spans="1:15" s="56" customFormat="1" ht="23.25">
      <c r="A1" s="22" t="str">
        <f>IS!A1</f>
        <v>Colgate-Palmolive Company</v>
      </c>
      <c r="F1" s="58"/>
      <c r="G1" s="58"/>
      <c r="H1" s="57"/>
      <c r="M1" s="23"/>
    </row>
    <row r="2" spans="1:15" s="23" customFormat="1" ht="14.25"/>
    <row r="3" spans="1:15" s="23" customFormat="1" ht="20.25">
      <c r="A3" s="1" t="s">
        <v>192</v>
      </c>
      <c r="M3" s="56"/>
    </row>
    <row r="4" spans="1:15" s="23" customFormat="1">
      <c r="M4"/>
    </row>
    <row r="5" spans="1:15" s="56" customFormat="1" ht="15.75" thickBot="1">
      <c r="B5" s="63"/>
      <c r="C5" s="62">
        <f>BS!C5</f>
        <v>39447</v>
      </c>
      <c r="D5" s="62">
        <f>BS!D5</f>
        <v>39813</v>
      </c>
      <c r="E5" s="62">
        <f>BS!E5</f>
        <v>40178</v>
      </c>
      <c r="F5" s="62">
        <f>BS!F5</f>
        <v>40543</v>
      </c>
      <c r="G5" s="62">
        <f>BS!G5</f>
        <v>40908</v>
      </c>
      <c r="H5" s="62">
        <f>BS!H5</f>
        <v>41274</v>
      </c>
      <c r="I5" s="62">
        <f>BS!I5</f>
        <v>41639</v>
      </c>
      <c r="J5" s="62">
        <f>BS!J5</f>
        <v>42004</v>
      </c>
      <c r="K5" s="62">
        <f>BS!K5</f>
        <v>42369</v>
      </c>
      <c r="L5" s="62">
        <f>BS!L5</f>
        <v>42735</v>
      </c>
      <c r="M5" s="62">
        <f>BS!M5</f>
        <v>43100</v>
      </c>
      <c r="N5" s="62">
        <f>BS!N5</f>
        <v>43465</v>
      </c>
    </row>
    <row r="6" spans="1:15">
      <c r="B6" s="23" t="s">
        <v>98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5">
      <c r="B7" s="23" t="s">
        <v>113</v>
      </c>
      <c r="C7" s="128"/>
      <c r="D7" s="128"/>
      <c r="E7" s="128"/>
      <c r="F7" s="168"/>
      <c r="G7" s="168"/>
      <c r="H7" s="168"/>
      <c r="I7" s="168"/>
      <c r="J7" s="168"/>
      <c r="K7" s="168"/>
      <c r="L7" s="168"/>
      <c r="M7" s="168"/>
      <c r="N7" s="168"/>
    </row>
    <row r="8" spans="1:15">
      <c r="B8" s="93" t="s">
        <v>114</v>
      </c>
      <c r="C8" s="94"/>
      <c r="D8" s="94"/>
      <c r="E8" s="94"/>
      <c r="F8" s="264"/>
      <c r="G8" s="264"/>
      <c r="H8" s="264"/>
      <c r="I8" s="264"/>
      <c r="J8" s="95"/>
      <c r="K8" s="95"/>
      <c r="L8" s="95"/>
      <c r="M8" s="95"/>
      <c r="N8" s="95"/>
    </row>
    <row r="9" spans="1:15">
      <c r="B9" s="23"/>
      <c r="C9" s="23"/>
      <c r="D9" s="23"/>
      <c r="E9" s="23"/>
      <c r="F9" s="23"/>
      <c r="G9" s="23"/>
      <c r="H9" s="23"/>
      <c r="I9" s="23"/>
      <c r="J9" s="23"/>
    </row>
    <row r="10" spans="1:15">
      <c r="B10" s="23" t="s">
        <v>115</v>
      </c>
      <c r="C10" s="169"/>
      <c r="D10" s="170"/>
      <c r="E10" s="170"/>
      <c r="F10" s="170"/>
      <c r="G10" s="170"/>
      <c r="H10" s="170"/>
      <c r="I10" s="170"/>
      <c r="J10" s="152"/>
      <c r="K10" s="152"/>
      <c r="L10" s="152"/>
      <c r="M10" s="152"/>
      <c r="N10" s="152"/>
    </row>
    <row r="11" spans="1:15">
      <c r="B11" s="23" t="s">
        <v>113</v>
      </c>
      <c r="C11" s="169"/>
      <c r="D11" s="171"/>
      <c r="E11" s="171"/>
      <c r="F11" s="171"/>
      <c r="G11" s="171"/>
      <c r="H11" s="171"/>
      <c r="I11" s="170"/>
      <c r="J11" s="96"/>
      <c r="K11" s="96"/>
      <c r="L11" s="96"/>
      <c r="M11" s="96"/>
      <c r="N11" s="96"/>
    </row>
    <row r="12" spans="1:15">
      <c r="B12" s="23" t="s">
        <v>116</v>
      </c>
      <c r="C12" s="169"/>
      <c r="D12" s="172"/>
      <c r="E12" s="172"/>
      <c r="F12" s="172"/>
      <c r="G12" s="172"/>
      <c r="H12" s="172"/>
      <c r="I12" s="170"/>
      <c r="J12" s="97"/>
      <c r="K12" s="97"/>
      <c r="L12" s="97"/>
      <c r="M12" s="97"/>
      <c r="N12" s="97"/>
    </row>
    <row r="13" spans="1:15" ht="15.75" thickBot="1">
      <c r="B13" s="236" t="s">
        <v>117</v>
      </c>
      <c r="C13" s="267"/>
      <c r="D13" s="267"/>
      <c r="E13" s="267"/>
      <c r="F13" s="267"/>
      <c r="G13" s="267"/>
      <c r="H13" s="267"/>
      <c r="I13" s="267"/>
      <c r="J13" s="237"/>
      <c r="K13" s="237"/>
      <c r="L13" s="237"/>
      <c r="M13" s="237"/>
      <c r="N13" s="237"/>
    </row>
    <row r="14" spans="1:15">
      <c r="B14" s="23"/>
      <c r="C14" s="23"/>
      <c r="D14" s="23"/>
      <c r="E14" s="23"/>
      <c r="F14" s="23"/>
      <c r="G14" s="23"/>
      <c r="H14" s="23"/>
      <c r="I14" s="23"/>
      <c r="J14" s="23"/>
    </row>
    <row r="15" spans="1:15">
      <c r="B15" s="23"/>
      <c r="C15" s="23"/>
      <c r="D15" s="23"/>
      <c r="E15" s="23"/>
      <c r="F15" s="23"/>
      <c r="G15" s="23"/>
      <c r="H15" s="23"/>
      <c r="I15" s="23"/>
      <c r="J15" s="23"/>
    </row>
    <row r="16" spans="1:15" ht="15.75" hidden="1" thickBot="1">
      <c r="B16" s="98" t="s">
        <v>189</v>
      </c>
      <c r="C16" s="266"/>
      <c r="D16" s="266"/>
      <c r="E16" s="266"/>
      <c r="F16" s="266"/>
      <c r="G16" s="266"/>
      <c r="H16" s="62"/>
      <c r="I16" s="62"/>
      <c r="J16" s="99"/>
      <c r="K16" s="99"/>
      <c r="L16" s="100"/>
      <c r="M16" s="23"/>
      <c r="N16" s="23"/>
      <c r="O16" s="23"/>
    </row>
    <row r="17" spans="2:21" hidden="1">
      <c r="B17" s="101" t="s">
        <v>118</v>
      </c>
      <c r="H17" s="268"/>
      <c r="I17" s="102"/>
      <c r="J17" s="103"/>
      <c r="K17" s="23"/>
      <c r="L17" s="104"/>
      <c r="M17" s="23"/>
      <c r="N17" s="23"/>
      <c r="O17" s="23"/>
    </row>
    <row r="18" spans="2:21" hidden="1">
      <c r="B18" s="101" t="s">
        <v>119</v>
      </c>
      <c r="H18" s="268"/>
      <c r="I18" s="102"/>
      <c r="J18" s="173"/>
      <c r="K18" s="23"/>
      <c r="L18" s="104"/>
      <c r="M18" s="23"/>
      <c r="N18" s="23"/>
      <c r="O18" s="23"/>
    </row>
    <row r="19" spans="2:21" hidden="1">
      <c r="B19" s="101" t="s">
        <v>120</v>
      </c>
      <c r="H19" s="268"/>
      <c r="I19" s="102"/>
      <c r="J19" s="173"/>
      <c r="K19" s="23"/>
      <c r="L19" s="104"/>
      <c r="M19" s="23"/>
      <c r="N19" s="23"/>
      <c r="O19" s="23"/>
    </row>
    <row r="20" spans="2:21" hidden="1">
      <c r="B20" s="101" t="s">
        <v>188</v>
      </c>
      <c r="H20" s="268"/>
      <c r="I20" s="102"/>
      <c r="J20" s="173"/>
      <c r="K20" s="23"/>
      <c r="L20" s="104"/>
      <c r="M20" s="23"/>
      <c r="N20" s="23"/>
      <c r="O20" s="23"/>
    </row>
    <row r="21" spans="2:21" ht="15.75" hidden="1" thickBot="1">
      <c r="B21" s="105" t="s">
        <v>121</v>
      </c>
      <c r="C21" s="265"/>
      <c r="D21" s="265"/>
      <c r="E21" s="265"/>
      <c r="F21" s="265"/>
      <c r="G21" s="265"/>
      <c r="H21" s="106"/>
      <c r="I21" s="106"/>
      <c r="J21" s="107"/>
      <c r="K21" s="108"/>
      <c r="L21" s="109"/>
      <c r="M21" s="23"/>
      <c r="N21" s="23"/>
      <c r="O21" s="23"/>
    </row>
    <row r="22" spans="2:21" ht="15.75" hidden="1" thickTop="1">
      <c r="B22" s="23"/>
      <c r="C22" s="23"/>
      <c r="D22" s="23"/>
      <c r="E22" s="23"/>
      <c r="F22" s="23"/>
      <c r="G22" s="23"/>
      <c r="H22" s="23"/>
      <c r="I22" s="23"/>
      <c r="J22" s="23"/>
    </row>
    <row r="23" spans="2:21" hidden="1">
      <c r="B23" s="110"/>
      <c r="C23" s="99"/>
      <c r="D23" s="99"/>
      <c r="E23" s="99"/>
      <c r="F23" s="111"/>
      <c r="G23" s="111"/>
      <c r="H23" s="111"/>
      <c r="I23" s="111"/>
      <c r="J23" s="111"/>
      <c r="K23" s="88"/>
      <c r="L23" s="88"/>
      <c r="U23" s="202"/>
    </row>
    <row r="24" spans="2:21" hidden="1">
      <c r="B24" s="112" t="s">
        <v>122</v>
      </c>
      <c r="C24" s="112"/>
      <c r="D24" s="112"/>
      <c r="E24" s="112"/>
      <c r="F24" s="113"/>
      <c r="G24" s="113"/>
      <c r="H24" s="113"/>
      <c r="I24" s="113"/>
      <c r="J24" s="113"/>
      <c r="K24" s="89"/>
      <c r="L24" s="89"/>
      <c r="U24" s="87"/>
    </row>
    <row r="25" spans="2:21" ht="15.75" hidden="1" thickBot="1">
      <c r="B25" s="23" t="s">
        <v>123</v>
      </c>
      <c r="C25" s="23"/>
      <c r="D25" s="23"/>
      <c r="E25" s="23"/>
      <c r="F25" s="23"/>
      <c r="G25" s="23"/>
      <c r="H25" s="23"/>
      <c r="I25" s="23"/>
      <c r="J25" s="23"/>
    </row>
    <row r="26" spans="2:21" hidden="1">
      <c r="B26" s="206" t="str">
        <f>B17</f>
        <v xml:space="preserve">Land </v>
      </c>
      <c r="C26" s="207"/>
      <c r="D26" s="207"/>
      <c r="E26" s="207"/>
      <c r="F26" s="208"/>
      <c r="G26" s="208"/>
      <c r="H26" s="208"/>
      <c r="I26" s="208"/>
      <c r="J26" s="208"/>
      <c r="K26" s="208"/>
      <c r="L26" s="208"/>
      <c r="M26" s="208"/>
      <c r="N26" s="209"/>
    </row>
    <row r="27" spans="2:21" hidden="1">
      <c r="B27" s="210" t="str">
        <f>B18</f>
        <v>Building Improvements</v>
      </c>
      <c r="C27" s="114"/>
      <c r="D27" s="114"/>
      <c r="E27" s="114"/>
      <c r="F27" s="115"/>
      <c r="G27" s="115"/>
      <c r="H27" s="115"/>
      <c r="I27" s="115"/>
      <c r="J27" s="115"/>
      <c r="K27" s="115"/>
      <c r="L27" s="115"/>
      <c r="M27" s="115"/>
      <c r="N27" s="211"/>
    </row>
    <row r="28" spans="2:21" hidden="1">
      <c r="B28" s="210" t="str">
        <f>B19</f>
        <v>Machinery and equipment</v>
      </c>
      <c r="C28" s="114"/>
      <c r="D28" s="114"/>
      <c r="E28" s="114"/>
      <c r="F28" s="115"/>
      <c r="G28" s="115"/>
      <c r="H28" s="115"/>
      <c r="I28" s="115"/>
      <c r="J28" s="115"/>
      <c r="K28" s="115"/>
      <c r="L28" s="115"/>
      <c r="M28" s="115"/>
      <c r="N28" s="211"/>
    </row>
    <row r="29" spans="2:21" ht="15.75" hidden="1" thickBot="1">
      <c r="B29" s="212" t="str">
        <f>B20</f>
        <v>Other Equipment</v>
      </c>
      <c r="C29" s="182"/>
      <c r="D29" s="182"/>
      <c r="E29" s="182"/>
      <c r="F29" s="213"/>
      <c r="G29" s="213"/>
      <c r="H29" s="213"/>
      <c r="I29" s="213"/>
      <c r="J29" s="213"/>
      <c r="K29" s="213"/>
      <c r="L29" s="213"/>
      <c r="M29" s="213"/>
      <c r="N29" s="214"/>
    </row>
    <row r="30" spans="2:21" hidden="1">
      <c r="B30" s="23"/>
      <c r="C30" s="23"/>
      <c r="D30" s="23"/>
      <c r="E30" s="23"/>
      <c r="F30" s="23"/>
      <c r="G30" s="23"/>
      <c r="H30" s="23"/>
      <c r="I30" s="23"/>
      <c r="J30" s="23"/>
    </row>
    <row r="31" spans="2:21" hidden="1">
      <c r="B31" s="23"/>
      <c r="C31" s="23"/>
      <c r="D31" s="23"/>
      <c r="E31" s="23"/>
      <c r="F31" s="23"/>
      <c r="G31" s="23"/>
      <c r="H31" s="23"/>
      <c r="I31" s="23"/>
      <c r="J31" s="23"/>
    </row>
    <row r="32" spans="2:21" hidden="1">
      <c r="B32" s="203" t="s">
        <v>124</v>
      </c>
      <c r="C32" s="203"/>
      <c r="D32" s="203"/>
      <c r="E32" s="203"/>
      <c r="F32" s="203"/>
      <c r="G32" s="203"/>
      <c r="H32" s="203"/>
      <c r="I32" s="203"/>
      <c r="J32" s="203"/>
      <c r="K32" s="204"/>
      <c r="L32" s="204"/>
      <c r="M32" s="205"/>
      <c r="N32" s="205"/>
    </row>
    <row r="33" spans="2:14" hidden="1">
      <c r="B33" s="101" t="s">
        <v>125</v>
      </c>
      <c r="C33" s="116"/>
      <c r="D33" s="23"/>
      <c r="E33" s="23"/>
      <c r="F33" s="23"/>
      <c r="G33" s="23"/>
      <c r="H33" s="23"/>
      <c r="I33" s="23"/>
      <c r="J33" s="23"/>
    </row>
    <row r="34" spans="2:14" hidden="1">
      <c r="B34" s="101" t="s">
        <v>126</v>
      </c>
      <c r="C34" s="116"/>
      <c r="D34" s="23"/>
      <c r="E34" s="23"/>
      <c r="F34" s="152"/>
      <c r="G34" s="23"/>
      <c r="H34" s="23"/>
      <c r="I34" s="23"/>
      <c r="J34" s="55"/>
      <c r="K34" s="55"/>
      <c r="L34" s="55"/>
      <c r="M34" s="55"/>
      <c r="N34" s="55"/>
    </row>
    <row r="35" spans="2:14" hidden="1">
      <c r="B35" s="101" t="s">
        <v>127</v>
      </c>
      <c r="C35" s="116"/>
      <c r="D35" s="23"/>
      <c r="E35" s="23"/>
      <c r="F35" s="117"/>
      <c r="G35" s="117"/>
      <c r="H35" s="117"/>
      <c r="I35" s="117"/>
      <c r="J35" s="117"/>
      <c r="K35" s="117"/>
      <c r="L35" s="117"/>
      <c r="M35" s="117"/>
      <c r="N35" s="117"/>
    </row>
    <row r="36" spans="2:14" hidden="1">
      <c r="B36" s="101"/>
      <c r="C36" s="116"/>
      <c r="D36" s="23"/>
      <c r="E36" s="23"/>
      <c r="F36" s="23"/>
      <c r="G36" s="23"/>
      <c r="H36" s="23"/>
      <c r="I36" s="23"/>
      <c r="J36" s="23"/>
    </row>
    <row r="37" spans="2:14" hidden="1">
      <c r="B37" s="23"/>
      <c r="C37" s="129"/>
      <c r="D37" s="118"/>
      <c r="E37" s="118"/>
      <c r="F37" s="23"/>
      <c r="G37" s="23"/>
      <c r="H37" s="23"/>
      <c r="I37" s="97"/>
      <c r="J37" s="269"/>
      <c r="K37" s="97"/>
      <c r="L37" s="97"/>
      <c r="M37" s="97"/>
      <c r="N37" s="97"/>
    </row>
    <row r="38" spans="2:14" hidden="1">
      <c r="B38" s="23">
        <v>2014</v>
      </c>
      <c r="C38" s="119"/>
      <c r="D38" s="116"/>
      <c r="E38" s="23"/>
      <c r="F38" s="97"/>
      <c r="G38" s="97"/>
      <c r="H38" s="97"/>
      <c r="I38" s="97"/>
      <c r="J38" s="97"/>
      <c r="K38" s="269"/>
      <c r="L38" s="97"/>
      <c r="M38" s="97"/>
      <c r="N38" s="97"/>
    </row>
    <row r="39" spans="2:14" hidden="1">
      <c r="B39" s="23">
        <f t="shared" ref="B39:B42" si="0">B38+1</f>
        <v>2015</v>
      </c>
      <c r="C39" s="120"/>
      <c r="D39" s="116"/>
      <c r="E39" s="23"/>
      <c r="F39" s="97"/>
      <c r="G39" s="97"/>
      <c r="H39" s="97"/>
      <c r="I39" s="97"/>
      <c r="J39" s="97"/>
      <c r="K39" s="97"/>
      <c r="L39" s="269"/>
      <c r="M39" s="97"/>
      <c r="N39" s="97"/>
    </row>
    <row r="40" spans="2:14" hidden="1">
      <c r="B40" s="23">
        <f t="shared" si="0"/>
        <v>2016</v>
      </c>
      <c r="C40" s="121"/>
      <c r="D40" s="116"/>
      <c r="E40" s="23"/>
      <c r="F40" s="97"/>
      <c r="G40" s="97"/>
      <c r="H40" s="97"/>
      <c r="I40" s="97"/>
      <c r="J40" s="97"/>
      <c r="K40" s="85"/>
      <c r="L40" s="97"/>
      <c r="M40" s="269"/>
      <c r="N40" s="97"/>
    </row>
    <row r="41" spans="2:14" hidden="1">
      <c r="B41" s="23">
        <f t="shared" si="0"/>
        <v>2017</v>
      </c>
      <c r="C41" s="121"/>
      <c r="D41" s="116"/>
      <c r="E41" s="23"/>
      <c r="F41" s="97"/>
      <c r="G41" s="97"/>
      <c r="H41" s="97"/>
      <c r="I41" s="97"/>
      <c r="J41" s="97"/>
      <c r="K41" s="85"/>
      <c r="L41" s="85"/>
      <c r="M41" s="97"/>
      <c r="N41" s="269"/>
    </row>
    <row r="42" spans="2:14" hidden="1">
      <c r="B42" s="23">
        <f t="shared" si="0"/>
        <v>2018</v>
      </c>
      <c r="C42" s="121"/>
      <c r="D42" s="116"/>
      <c r="E42" s="23"/>
      <c r="F42" s="97"/>
      <c r="G42" s="97"/>
      <c r="H42" s="97"/>
      <c r="I42" s="97"/>
      <c r="J42" s="97"/>
      <c r="K42" s="85"/>
      <c r="L42" s="85"/>
      <c r="N42" s="97"/>
    </row>
    <row r="43" spans="2:14" hidden="1">
      <c r="B43" s="23"/>
      <c r="C43" s="23"/>
      <c r="D43" s="23"/>
      <c r="E43" s="23"/>
      <c r="F43" s="23"/>
      <c r="G43" s="23"/>
      <c r="H43" s="23"/>
      <c r="I43" s="23"/>
      <c r="J43" s="23"/>
    </row>
    <row r="44" spans="2:14" ht="15.75" hidden="1" thickBot="1">
      <c r="B44" s="122" t="s">
        <v>128</v>
      </c>
      <c r="C44" s="122"/>
      <c r="D44" s="122"/>
      <c r="E44" s="122"/>
      <c r="F44" s="123"/>
      <c r="G44" s="123"/>
      <c r="H44" s="123"/>
      <c r="I44" s="123"/>
      <c r="J44" s="123"/>
      <c r="K44" s="123"/>
      <c r="L44" s="123"/>
      <c r="M44" s="123"/>
      <c r="N44" s="123"/>
    </row>
    <row r="45" spans="2:14" ht="15.75" hidden="1" thickTop="1">
      <c r="B45" s="23"/>
      <c r="C45" s="23"/>
      <c r="D45" s="23"/>
      <c r="E45" s="23"/>
      <c r="F45" s="23"/>
      <c r="G45" s="23"/>
      <c r="H45" s="23"/>
      <c r="I45" s="23"/>
      <c r="J45" s="23"/>
    </row>
    <row r="46" spans="2:14" hidden="1">
      <c r="B46" s="203" t="s">
        <v>129</v>
      </c>
      <c r="C46" s="203"/>
      <c r="D46" s="203"/>
      <c r="E46" s="203"/>
      <c r="F46" s="203"/>
      <c r="G46" s="203"/>
      <c r="H46" s="203"/>
      <c r="I46" s="203"/>
      <c r="J46" s="203"/>
      <c r="K46" s="204"/>
      <c r="L46" s="204"/>
      <c r="M46" s="205"/>
      <c r="N46" s="205"/>
    </row>
    <row r="47" spans="2:14" hidden="1">
      <c r="B47" s="101" t="s">
        <v>125</v>
      </c>
      <c r="C47" s="116"/>
      <c r="D47" s="23"/>
      <c r="E47" s="23"/>
      <c r="F47" s="23"/>
      <c r="G47" s="23"/>
      <c r="H47" s="23"/>
      <c r="I47" s="23"/>
      <c r="J47" s="23"/>
    </row>
    <row r="48" spans="2:14" hidden="1">
      <c r="B48" s="101" t="s">
        <v>129</v>
      </c>
      <c r="C48" s="116"/>
      <c r="D48" s="23"/>
      <c r="E48" s="23"/>
      <c r="F48" s="23"/>
      <c r="G48" s="23"/>
      <c r="H48" s="23"/>
      <c r="I48" s="23"/>
      <c r="J48" s="23"/>
    </row>
    <row r="49" spans="2:14" hidden="1">
      <c r="B49" s="101" t="s">
        <v>127</v>
      </c>
      <c r="C49" s="116"/>
      <c r="D49" s="23"/>
      <c r="E49" s="23"/>
      <c r="F49" s="117"/>
      <c r="G49" s="117"/>
      <c r="H49" s="117"/>
      <c r="I49" s="117"/>
      <c r="J49" s="117"/>
      <c r="K49" s="117"/>
      <c r="L49" s="117"/>
      <c r="M49" s="117"/>
      <c r="N49" s="117"/>
    </row>
    <row r="50" spans="2:14" hidden="1">
      <c r="B50" s="23"/>
      <c r="C50" s="23"/>
      <c r="D50" s="23"/>
      <c r="E50" s="23"/>
      <c r="F50" s="23"/>
      <c r="G50" s="23"/>
      <c r="H50" s="23"/>
      <c r="I50" s="23"/>
      <c r="J50" s="23"/>
    </row>
    <row r="51" spans="2:14" hidden="1">
      <c r="B51" s="23"/>
      <c r="C51" s="25"/>
      <c r="D51" s="118"/>
      <c r="E51" s="118"/>
      <c r="F51" s="23"/>
      <c r="G51" s="23"/>
      <c r="H51" s="23"/>
      <c r="I51" s="23"/>
      <c r="J51" s="23"/>
    </row>
    <row r="52" spans="2:14" hidden="1">
      <c r="B52" s="23">
        <v>2014</v>
      </c>
      <c r="C52" s="119"/>
      <c r="D52" s="116"/>
      <c r="E52" s="23"/>
      <c r="F52" s="97"/>
      <c r="G52" s="97"/>
      <c r="H52" s="97"/>
      <c r="I52" s="97"/>
      <c r="J52" s="97"/>
      <c r="K52" s="97"/>
      <c r="L52" s="97"/>
      <c r="M52" s="97"/>
      <c r="N52" s="97"/>
    </row>
    <row r="53" spans="2:14" hidden="1">
      <c r="B53" s="23">
        <f t="shared" ref="B53:B56" si="1">B52+1</f>
        <v>2015</v>
      </c>
      <c r="C53" s="120"/>
      <c r="D53" s="116"/>
      <c r="E53" s="23"/>
      <c r="F53" s="97"/>
      <c r="G53" s="97"/>
      <c r="H53" s="97"/>
      <c r="I53" s="97"/>
      <c r="J53" s="97"/>
      <c r="K53" s="97"/>
      <c r="L53" s="97"/>
      <c r="M53" s="97"/>
      <c r="N53" s="97"/>
    </row>
    <row r="54" spans="2:14" hidden="1">
      <c r="B54" s="23">
        <f t="shared" si="1"/>
        <v>2016</v>
      </c>
      <c r="C54" s="121"/>
      <c r="D54" s="116"/>
      <c r="E54" s="23"/>
      <c r="F54" s="97"/>
      <c r="G54" s="97"/>
      <c r="H54" s="97"/>
      <c r="I54" s="97"/>
      <c r="J54" s="97"/>
      <c r="K54" s="85"/>
      <c r="L54" s="97"/>
      <c r="M54" s="97"/>
      <c r="N54" s="97"/>
    </row>
    <row r="55" spans="2:14" hidden="1">
      <c r="B55" s="23">
        <f t="shared" si="1"/>
        <v>2017</v>
      </c>
      <c r="C55" s="121"/>
      <c r="D55" s="116"/>
      <c r="E55" s="23"/>
      <c r="F55" s="97"/>
      <c r="G55" s="97"/>
      <c r="H55" s="97"/>
      <c r="I55" s="97"/>
      <c r="J55" s="97"/>
      <c r="K55" s="85"/>
      <c r="L55" s="85"/>
      <c r="M55" s="97"/>
      <c r="N55" s="97"/>
    </row>
    <row r="56" spans="2:14" hidden="1">
      <c r="B56" s="23">
        <f t="shared" si="1"/>
        <v>2018</v>
      </c>
      <c r="C56" s="121"/>
      <c r="D56" s="116"/>
      <c r="E56" s="23"/>
      <c r="F56" s="97"/>
      <c r="G56" s="97"/>
      <c r="H56" s="97"/>
      <c r="I56" s="97"/>
      <c r="J56" s="97"/>
      <c r="K56" s="85"/>
      <c r="L56" s="85"/>
      <c r="N56" s="97"/>
    </row>
    <row r="57" spans="2:14" hidden="1">
      <c r="B57" s="23"/>
      <c r="C57" s="121"/>
      <c r="D57" s="116"/>
      <c r="E57" s="23"/>
      <c r="F57" s="97"/>
      <c r="G57" s="97"/>
      <c r="H57" s="97"/>
      <c r="I57" s="97"/>
      <c r="J57" s="97"/>
      <c r="K57" s="85"/>
      <c r="L57" s="85"/>
    </row>
    <row r="58" spans="2:14" hidden="1">
      <c r="B58" s="23"/>
      <c r="C58" s="121"/>
      <c r="D58" s="116"/>
      <c r="E58" s="23"/>
      <c r="F58" s="97"/>
      <c r="G58" s="97"/>
      <c r="H58" s="97"/>
      <c r="I58" s="97"/>
      <c r="J58" s="97"/>
      <c r="K58" s="85"/>
      <c r="L58" s="85"/>
    </row>
    <row r="59" spans="2:14" hidden="1">
      <c r="B59" s="23"/>
      <c r="C59" s="97"/>
      <c r="D59" s="97"/>
      <c r="E59" s="97"/>
      <c r="F59" s="97"/>
      <c r="G59" s="97"/>
      <c r="H59" s="97"/>
      <c r="I59" s="97"/>
      <c r="J59" s="23"/>
    </row>
    <row r="60" spans="2:14" ht="15.75" hidden="1" thickBot="1">
      <c r="B60" s="122" t="s">
        <v>130</v>
      </c>
      <c r="C60" s="122"/>
      <c r="D60" s="122"/>
      <c r="E60" s="122"/>
      <c r="F60" s="123"/>
      <c r="G60" s="123"/>
      <c r="H60" s="123"/>
      <c r="I60" s="123"/>
      <c r="J60" s="123"/>
      <c r="K60" s="123"/>
      <c r="L60" s="123"/>
      <c r="M60" s="123"/>
      <c r="N60" s="123"/>
    </row>
    <row r="61" spans="2:14" ht="15.75" hidden="1" thickTop="1">
      <c r="B61" s="23"/>
      <c r="C61" s="97"/>
      <c r="D61" s="97"/>
      <c r="E61" s="97"/>
      <c r="F61" s="97"/>
      <c r="G61" s="97"/>
      <c r="H61" s="97"/>
      <c r="I61" s="97"/>
      <c r="J61" s="97"/>
      <c r="K61" s="85"/>
      <c r="L61" s="85"/>
    </row>
    <row r="62" spans="2:14" hidden="1">
      <c r="B62" s="203" t="s">
        <v>188</v>
      </c>
      <c r="C62" s="203"/>
      <c r="D62" s="203"/>
      <c r="E62" s="203"/>
      <c r="F62" s="203"/>
      <c r="G62" s="203"/>
      <c r="H62" s="203"/>
      <c r="I62" s="203"/>
      <c r="J62" s="203"/>
      <c r="K62" s="204"/>
      <c r="L62" s="204"/>
      <c r="M62" s="205"/>
      <c r="N62" s="205"/>
    </row>
    <row r="63" spans="2:14" hidden="1">
      <c r="B63" s="101" t="s">
        <v>125</v>
      </c>
      <c r="C63" s="116"/>
      <c r="D63" s="23"/>
      <c r="E63" s="23"/>
      <c r="F63" s="23"/>
      <c r="G63" s="23"/>
      <c r="H63" s="23"/>
      <c r="I63" s="23"/>
      <c r="J63" s="23"/>
    </row>
    <row r="64" spans="2:14" hidden="1">
      <c r="B64" s="101" t="s">
        <v>188</v>
      </c>
      <c r="C64" s="116"/>
      <c r="D64" s="23"/>
      <c r="E64" s="23"/>
      <c r="F64" s="23"/>
      <c r="G64" s="23"/>
      <c r="H64" s="23"/>
      <c r="I64" s="23"/>
      <c r="J64" s="23"/>
    </row>
    <row r="65" spans="2:14" hidden="1">
      <c r="B65" s="101" t="s">
        <v>127</v>
      </c>
      <c r="C65" s="116"/>
      <c r="D65" s="23"/>
      <c r="E65" s="23"/>
      <c r="F65" s="117"/>
      <c r="G65" s="117"/>
      <c r="H65" s="117"/>
      <c r="I65" s="117"/>
      <c r="J65" s="117"/>
      <c r="K65" s="117"/>
      <c r="L65" s="117"/>
      <c r="M65" s="117"/>
      <c r="N65" s="117"/>
    </row>
    <row r="66" spans="2:14" hidden="1">
      <c r="B66" s="23"/>
      <c r="C66" s="23"/>
      <c r="D66" s="23"/>
      <c r="E66" s="23"/>
      <c r="F66" s="23"/>
      <c r="G66" s="23"/>
      <c r="H66" s="23"/>
      <c r="I66" s="23"/>
      <c r="J66" s="23"/>
    </row>
    <row r="67" spans="2:14" hidden="1">
      <c r="B67" s="23"/>
      <c r="C67" s="25"/>
      <c r="D67" s="118"/>
      <c r="E67" s="118"/>
      <c r="F67" s="23"/>
      <c r="G67" s="23"/>
      <c r="H67" s="23"/>
      <c r="I67" s="23"/>
      <c r="J67" s="23"/>
    </row>
    <row r="68" spans="2:14" hidden="1">
      <c r="B68" s="23">
        <v>2014</v>
      </c>
      <c r="C68" s="119"/>
      <c r="D68" s="116"/>
      <c r="E68" s="23"/>
      <c r="F68" s="97"/>
      <c r="G68" s="97"/>
      <c r="H68" s="97"/>
      <c r="I68" s="97"/>
      <c r="J68" s="97"/>
      <c r="K68" s="97"/>
      <c r="L68" s="97"/>
      <c r="M68" s="97"/>
      <c r="N68" s="97"/>
    </row>
    <row r="69" spans="2:14" hidden="1">
      <c r="B69" s="23">
        <f t="shared" ref="B69:B72" si="2">B68+1</f>
        <v>2015</v>
      </c>
      <c r="C69" s="120"/>
      <c r="D69" s="116"/>
      <c r="E69" s="23"/>
      <c r="F69" s="97"/>
      <c r="G69" s="97"/>
      <c r="H69" s="97"/>
      <c r="I69" s="97"/>
      <c r="J69" s="97"/>
      <c r="K69" s="97"/>
      <c r="L69" s="97"/>
      <c r="M69" s="97"/>
      <c r="N69" s="97"/>
    </row>
    <row r="70" spans="2:14" hidden="1">
      <c r="B70" s="23">
        <f t="shared" si="2"/>
        <v>2016</v>
      </c>
      <c r="C70" s="121"/>
      <c r="D70" s="116"/>
      <c r="E70" s="23"/>
      <c r="F70" s="97"/>
      <c r="G70" s="97"/>
      <c r="H70" s="97"/>
      <c r="I70" s="97"/>
      <c r="J70" s="97"/>
      <c r="K70" s="85"/>
      <c r="L70" s="97"/>
      <c r="M70" s="97"/>
      <c r="N70" s="97"/>
    </row>
    <row r="71" spans="2:14" hidden="1">
      <c r="B71" s="23">
        <f t="shared" si="2"/>
        <v>2017</v>
      </c>
      <c r="C71" s="121"/>
      <c r="D71" s="116"/>
      <c r="E71" s="23"/>
      <c r="F71" s="97"/>
      <c r="G71" s="97"/>
      <c r="H71" s="97"/>
      <c r="I71" s="97"/>
      <c r="J71" s="97"/>
      <c r="K71" s="85"/>
      <c r="L71" s="85"/>
      <c r="M71" s="97"/>
      <c r="N71" s="97"/>
    </row>
    <row r="72" spans="2:14" hidden="1">
      <c r="B72" s="23">
        <f t="shared" si="2"/>
        <v>2018</v>
      </c>
      <c r="C72" s="121"/>
      <c r="D72" s="116"/>
      <c r="E72" s="23"/>
      <c r="F72" s="97"/>
      <c r="G72" s="97"/>
      <c r="H72" s="97"/>
      <c r="I72" s="97"/>
      <c r="J72" s="97"/>
      <c r="K72" s="85"/>
      <c r="L72" s="85"/>
      <c r="N72" s="97"/>
    </row>
    <row r="73" spans="2:14" hidden="1">
      <c r="B73" s="23"/>
      <c r="C73" s="121"/>
      <c r="D73" s="116"/>
      <c r="E73" s="23"/>
      <c r="F73" s="97"/>
      <c r="G73" s="97"/>
      <c r="H73" s="97"/>
      <c r="I73" s="97"/>
      <c r="J73" s="97"/>
      <c r="K73" s="85"/>
      <c r="L73" s="85"/>
    </row>
    <row r="74" spans="2:14" hidden="1">
      <c r="B74" s="23"/>
      <c r="C74" s="121"/>
      <c r="D74" s="116"/>
      <c r="E74" s="23"/>
      <c r="F74" s="97"/>
      <c r="G74" s="97"/>
      <c r="H74" s="97"/>
      <c r="I74" s="97"/>
      <c r="J74" s="97"/>
      <c r="K74" s="85"/>
      <c r="L74" s="85"/>
    </row>
    <row r="75" spans="2:14" hidden="1">
      <c r="B75" s="23"/>
      <c r="C75" s="23"/>
      <c r="D75" s="23"/>
      <c r="E75" s="23"/>
      <c r="F75" s="23"/>
      <c r="G75" s="23"/>
      <c r="H75" s="23"/>
      <c r="I75" s="23"/>
      <c r="J75" s="23"/>
    </row>
    <row r="76" spans="2:14" ht="15.75" hidden="1" thickBot="1">
      <c r="B76" s="122" t="s">
        <v>210</v>
      </c>
      <c r="C76" s="122"/>
      <c r="D76" s="122"/>
      <c r="E76" s="122"/>
      <c r="F76" s="123"/>
      <c r="G76" s="123"/>
      <c r="H76" s="123"/>
      <c r="I76" s="123"/>
      <c r="J76" s="123"/>
      <c r="K76" s="123"/>
      <c r="L76" s="123"/>
      <c r="M76" s="123"/>
      <c r="N76" s="123"/>
    </row>
    <row r="77" spans="2:14" ht="15.75" hidden="1" thickTop="1">
      <c r="B77" s="23"/>
      <c r="C77" s="23"/>
      <c r="D77" s="23"/>
      <c r="E77" s="23"/>
      <c r="F77" s="23"/>
      <c r="G77" s="23"/>
      <c r="H77" s="23"/>
      <c r="I77" s="23"/>
      <c r="J77" s="23"/>
    </row>
    <row r="78" spans="2:14" ht="15.75" thickBot="1">
      <c r="B78" s="23"/>
      <c r="C78" s="23"/>
      <c r="D78" s="23"/>
      <c r="E78" s="23"/>
      <c r="F78" s="23"/>
      <c r="G78" s="23"/>
      <c r="H78" s="23"/>
      <c r="I78" s="23"/>
      <c r="J78" s="23"/>
    </row>
    <row r="79" spans="2:14" ht="15.75" thickBot="1">
      <c r="B79" s="124" t="s">
        <v>131</v>
      </c>
      <c r="C79" s="125"/>
      <c r="D79" s="125"/>
      <c r="E79" s="125"/>
      <c r="F79" s="126"/>
      <c r="G79" s="126"/>
      <c r="H79" s="126"/>
      <c r="I79" s="126"/>
      <c r="J79" s="126"/>
      <c r="K79" s="126"/>
      <c r="L79" s="126"/>
      <c r="M79" s="126"/>
      <c r="N79" s="126"/>
    </row>
    <row r="86" spans="5:5">
      <c r="E86" s="85"/>
    </row>
    <row r="87" spans="5:5">
      <c r="E87" s="85"/>
    </row>
    <row r="88" spans="5:5">
      <c r="E88" s="85"/>
    </row>
    <row r="89" spans="5:5">
      <c r="E89" s="8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workbookViewId="0"/>
  </sheetViews>
  <sheetFormatPr defaultRowHeight="15"/>
  <cols>
    <col min="1" max="1" width="2.28515625" customWidth="1"/>
    <col min="2" max="2" width="37.5703125" customWidth="1"/>
    <col min="3" max="3" width="9.7109375" bestFit="1" customWidth="1"/>
    <col min="9" max="10" width="9.42578125" bestFit="1" customWidth="1"/>
    <col min="258" max="258" width="37.5703125" customWidth="1"/>
    <col min="514" max="514" width="37.5703125" customWidth="1"/>
    <col min="770" max="770" width="37.5703125" customWidth="1"/>
    <col min="1026" max="1026" width="37.5703125" customWidth="1"/>
    <col min="1282" max="1282" width="37.5703125" customWidth="1"/>
    <col min="1538" max="1538" width="37.5703125" customWidth="1"/>
    <col min="1794" max="1794" width="37.5703125" customWidth="1"/>
    <col min="2050" max="2050" width="37.5703125" customWidth="1"/>
    <col min="2306" max="2306" width="37.5703125" customWidth="1"/>
    <col min="2562" max="2562" width="37.5703125" customWidth="1"/>
    <col min="2818" max="2818" width="37.5703125" customWidth="1"/>
    <col min="3074" max="3074" width="37.5703125" customWidth="1"/>
    <col min="3330" max="3330" width="37.5703125" customWidth="1"/>
    <col min="3586" max="3586" width="37.5703125" customWidth="1"/>
    <col min="3842" max="3842" width="37.5703125" customWidth="1"/>
    <col min="4098" max="4098" width="37.5703125" customWidth="1"/>
    <col min="4354" max="4354" width="37.5703125" customWidth="1"/>
    <col min="4610" max="4610" width="37.5703125" customWidth="1"/>
    <col min="4866" max="4866" width="37.5703125" customWidth="1"/>
    <col min="5122" max="5122" width="37.5703125" customWidth="1"/>
    <col min="5378" max="5378" width="37.5703125" customWidth="1"/>
    <col min="5634" max="5634" width="37.5703125" customWidth="1"/>
    <col min="5890" max="5890" width="37.5703125" customWidth="1"/>
    <col min="6146" max="6146" width="37.5703125" customWidth="1"/>
    <col min="6402" max="6402" width="37.5703125" customWidth="1"/>
    <col min="6658" max="6658" width="37.5703125" customWidth="1"/>
    <col min="6914" max="6914" width="37.5703125" customWidth="1"/>
    <col min="7170" max="7170" width="37.5703125" customWidth="1"/>
    <col min="7426" max="7426" width="37.5703125" customWidth="1"/>
    <col min="7682" max="7682" width="37.5703125" customWidth="1"/>
    <col min="7938" max="7938" width="37.5703125" customWidth="1"/>
    <col min="8194" max="8194" width="37.5703125" customWidth="1"/>
    <col min="8450" max="8450" width="37.5703125" customWidth="1"/>
    <col min="8706" max="8706" width="37.5703125" customWidth="1"/>
    <col min="8962" max="8962" width="37.5703125" customWidth="1"/>
    <col min="9218" max="9218" width="37.5703125" customWidth="1"/>
    <col min="9474" max="9474" width="37.5703125" customWidth="1"/>
    <col min="9730" max="9730" width="37.5703125" customWidth="1"/>
    <col min="9986" max="9986" width="37.5703125" customWidth="1"/>
    <col min="10242" max="10242" width="37.5703125" customWidth="1"/>
    <col min="10498" max="10498" width="37.5703125" customWidth="1"/>
    <col min="10754" max="10754" width="37.5703125" customWidth="1"/>
    <col min="11010" max="11010" width="37.5703125" customWidth="1"/>
    <col min="11266" max="11266" width="37.5703125" customWidth="1"/>
    <col min="11522" max="11522" width="37.5703125" customWidth="1"/>
    <col min="11778" max="11778" width="37.5703125" customWidth="1"/>
    <col min="12034" max="12034" width="37.5703125" customWidth="1"/>
    <col min="12290" max="12290" width="37.5703125" customWidth="1"/>
    <col min="12546" max="12546" width="37.5703125" customWidth="1"/>
    <col min="12802" max="12802" width="37.5703125" customWidth="1"/>
    <col min="13058" max="13058" width="37.5703125" customWidth="1"/>
    <col min="13314" max="13314" width="37.5703125" customWidth="1"/>
    <col min="13570" max="13570" width="37.5703125" customWidth="1"/>
    <col min="13826" max="13826" width="37.5703125" customWidth="1"/>
    <col min="14082" max="14082" width="37.5703125" customWidth="1"/>
    <col min="14338" max="14338" width="37.5703125" customWidth="1"/>
    <col min="14594" max="14594" width="37.5703125" customWidth="1"/>
    <col min="14850" max="14850" width="37.5703125" customWidth="1"/>
    <col min="15106" max="15106" width="37.5703125" customWidth="1"/>
    <col min="15362" max="15362" width="37.5703125" customWidth="1"/>
    <col min="15618" max="15618" width="37.5703125" customWidth="1"/>
    <col min="15874" max="15874" width="37.5703125" customWidth="1"/>
    <col min="16130" max="16130" width="37.5703125" customWidth="1"/>
  </cols>
  <sheetData>
    <row r="1" spans="1:14" s="56" customFormat="1" ht="23.25">
      <c r="A1" s="22" t="str">
        <f>IS!A1</f>
        <v>Colgate-Palmolive Company</v>
      </c>
      <c r="F1" s="58"/>
      <c r="G1" s="58"/>
      <c r="H1" s="57"/>
    </row>
    <row r="2" spans="1:14" s="23" customFormat="1" ht="14.25"/>
    <row r="3" spans="1:14" s="23" customFormat="1" ht="20.25">
      <c r="A3" s="1" t="s">
        <v>193</v>
      </c>
    </row>
    <row r="4" spans="1:14" s="23" customFormat="1" ht="14.25"/>
    <row r="5" spans="1:14" s="56" customFormat="1" ht="15.75" thickBot="1">
      <c r="B5" s="63"/>
      <c r="C5" s="62">
        <f>BS!C5</f>
        <v>39447</v>
      </c>
      <c r="D5" s="62">
        <f>BS!D5</f>
        <v>39813</v>
      </c>
      <c r="E5" s="62">
        <f>BS!E5</f>
        <v>40178</v>
      </c>
      <c r="F5" s="62">
        <f>BS!F5</f>
        <v>40543</v>
      </c>
      <c r="G5" s="62">
        <f>BS!G5</f>
        <v>40908</v>
      </c>
      <c r="H5" s="62">
        <f>BS!H5</f>
        <v>41274</v>
      </c>
      <c r="I5" s="62">
        <f>BS!I5</f>
        <v>41639</v>
      </c>
      <c r="J5" s="62">
        <f>BS!J5</f>
        <v>42004</v>
      </c>
      <c r="K5" s="62">
        <f>BS!K5</f>
        <v>42369</v>
      </c>
      <c r="L5" s="62">
        <f>BS!L5</f>
        <v>42735</v>
      </c>
      <c r="M5" s="62">
        <f>BS!M5</f>
        <v>43100</v>
      </c>
      <c r="N5" s="62">
        <f>BS!N5</f>
        <v>43465</v>
      </c>
    </row>
    <row r="6" spans="1:14">
      <c r="B6" s="23" t="s">
        <v>98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>
      <c r="B7" s="23" t="s">
        <v>132</v>
      </c>
      <c r="C7" s="137"/>
      <c r="D7" s="138"/>
      <c r="E7" s="138"/>
      <c r="F7" s="130"/>
      <c r="G7" s="130"/>
      <c r="H7" s="130"/>
      <c r="I7" s="130"/>
      <c r="J7" s="130"/>
      <c r="K7" s="90"/>
      <c r="L7" s="90"/>
    </row>
    <row r="8" spans="1:14">
      <c r="B8" s="93" t="s">
        <v>133</v>
      </c>
      <c r="C8" s="94"/>
      <c r="D8" s="94"/>
      <c r="E8" s="94"/>
      <c r="F8" s="131"/>
      <c r="G8" s="94"/>
      <c r="H8" s="94"/>
      <c r="I8" s="94"/>
      <c r="J8" s="94"/>
      <c r="K8" s="86"/>
      <c r="L8" s="86"/>
    </row>
    <row r="9" spans="1:14">
      <c r="B9" s="23"/>
      <c r="C9" s="23"/>
      <c r="D9" s="23"/>
      <c r="E9" s="23"/>
      <c r="F9" s="23"/>
      <c r="G9" s="23"/>
      <c r="H9" s="23"/>
      <c r="I9" s="23"/>
      <c r="J9" s="23"/>
    </row>
    <row r="10" spans="1:14">
      <c r="B10" s="23" t="s">
        <v>134</v>
      </c>
      <c r="C10" s="132"/>
      <c r="D10" s="132"/>
      <c r="E10" s="132"/>
      <c r="F10" s="132"/>
      <c r="G10" s="132"/>
      <c r="H10" s="132"/>
      <c r="I10" s="132"/>
      <c r="J10" s="133"/>
      <c r="K10" s="133"/>
      <c r="L10" s="133"/>
      <c r="M10" s="133"/>
      <c r="N10" s="133"/>
    </row>
    <row r="11" spans="1:14">
      <c r="B11" s="23" t="s">
        <v>132</v>
      </c>
      <c r="C11" s="132"/>
      <c r="D11" s="132"/>
      <c r="E11" s="132"/>
      <c r="F11" s="132"/>
      <c r="G11" s="132"/>
      <c r="H11" s="132"/>
      <c r="I11" s="132"/>
      <c r="J11" s="133"/>
      <c r="K11" s="133"/>
      <c r="L11" s="133"/>
      <c r="M11" s="133"/>
      <c r="N11" s="133"/>
    </row>
    <row r="12" spans="1:14">
      <c r="B12" s="23" t="s">
        <v>135</v>
      </c>
      <c r="C12" s="132"/>
      <c r="D12" s="132"/>
      <c r="E12" s="132"/>
      <c r="F12" s="132"/>
      <c r="G12" s="132"/>
      <c r="H12" s="132"/>
      <c r="I12" s="132"/>
      <c r="J12" s="215"/>
      <c r="K12" s="215"/>
      <c r="L12" s="215"/>
      <c r="M12" s="215"/>
      <c r="N12" s="215"/>
    </row>
    <row r="13" spans="1:14">
      <c r="B13" s="23" t="s">
        <v>136</v>
      </c>
      <c r="C13" s="132"/>
      <c r="D13" s="132"/>
      <c r="E13" s="132"/>
      <c r="F13" s="132"/>
      <c r="G13" s="132"/>
      <c r="H13" s="132"/>
      <c r="I13" s="132"/>
      <c r="J13" s="134"/>
      <c r="K13" s="134"/>
      <c r="L13" s="134"/>
      <c r="M13" s="134"/>
      <c r="N13" s="134"/>
    </row>
    <row r="14" spans="1:14">
      <c r="B14" s="23" t="s">
        <v>137</v>
      </c>
      <c r="C14" s="135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</row>
    <row r="15" spans="1:14">
      <c r="B15" s="23"/>
      <c r="C15" s="23"/>
      <c r="D15" s="23"/>
      <c r="E15" s="23"/>
      <c r="F15" s="23"/>
      <c r="G15" s="23"/>
      <c r="H15" s="23"/>
      <c r="I15" s="23"/>
      <c r="J15" s="23"/>
    </row>
    <row r="16" spans="1:14">
      <c r="B16" s="23"/>
      <c r="C16" s="94"/>
      <c r="D16" s="94"/>
      <c r="E16" s="94"/>
      <c r="F16" s="94"/>
      <c r="G16" s="94"/>
      <c r="H16" s="94"/>
      <c r="I16" s="94"/>
      <c r="J16" s="94"/>
      <c r="K16" s="86"/>
      <c r="L16" s="8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1"/>
  <sheetViews>
    <sheetView workbookViewId="0"/>
  </sheetViews>
  <sheetFormatPr defaultRowHeight="15"/>
  <cols>
    <col min="1" max="1" width="2.5703125" customWidth="1"/>
    <col min="2" max="2" width="47.28515625" customWidth="1"/>
    <col min="3" max="4" width="10.5703125" hidden="1" customWidth="1"/>
    <col min="5" max="9" width="10.7109375" bestFit="1" customWidth="1"/>
    <col min="10" max="13" width="9.28515625" bestFit="1" customWidth="1"/>
    <col min="14" max="14" width="8.85546875" bestFit="1" customWidth="1"/>
    <col min="258" max="258" width="48.140625" bestFit="1" customWidth="1"/>
    <col min="270" max="270" width="26.28515625" bestFit="1" customWidth="1"/>
    <col min="514" max="514" width="48.140625" bestFit="1" customWidth="1"/>
    <col min="526" max="526" width="26.28515625" bestFit="1" customWidth="1"/>
    <col min="770" max="770" width="48.140625" bestFit="1" customWidth="1"/>
    <col min="782" max="782" width="26.28515625" bestFit="1" customWidth="1"/>
    <col min="1026" max="1026" width="48.140625" bestFit="1" customWidth="1"/>
    <col min="1038" max="1038" width="26.28515625" bestFit="1" customWidth="1"/>
    <col min="1282" max="1282" width="48.140625" bestFit="1" customWidth="1"/>
    <col min="1294" max="1294" width="26.28515625" bestFit="1" customWidth="1"/>
    <col min="1538" max="1538" width="48.140625" bestFit="1" customWidth="1"/>
    <col min="1550" max="1550" width="26.28515625" bestFit="1" customWidth="1"/>
    <col min="1794" max="1794" width="48.140625" bestFit="1" customWidth="1"/>
    <col min="1806" max="1806" width="26.28515625" bestFit="1" customWidth="1"/>
    <col min="2050" max="2050" width="48.140625" bestFit="1" customWidth="1"/>
    <col min="2062" max="2062" width="26.28515625" bestFit="1" customWidth="1"/>
    <col min="2306" max="2306" width="48.140625" bestFit="1" customWidth="1"/>
    <col min="2318" max="2318" width="26.28515625" bestFit="1" customWidth="1"/>
    <col min="2562" max="2562" width="48.140625" bestFit="1" customWidth="1"/>
    <col min="2574" max="2574" width="26.28515625" bestFit="1" customWidth="1"/>
    <col min="2818" max="2818" width="48.140625" bestFit="1" customWidth="1"/>
    <col min="2830" max="2830" width="26.28515625" bestFit="1" customWidth="1"/>
    <col min="3074" max="3074" width="48.140625" bestFit="1" customWidth="1"/>
    <col min="3086" max="3086" width="26.28515625" bestFit="1" customWidth="1"/>
    <col min="3330" max="3330" width="48.140625" bestFit="1" customWidth="1"/>
    <col min="3342" max="3342" width="26.28515625" bestFit="1" customWidth="1"/>
    <col min="3586" max="3586" width="48.140625" bestFit="1" customWidth="1"/>
    <col min="3598" max="3598" width="26.28515625" bestFit="1" customWidth="1"/>
    <col min="3842" max="3842" width="48.140625" bestFit="1" customWidth="1"/>
    <col min="3854" max="3854" width="26.28515625" bestFit="1" customWidth="1"/>
    <col min="4098" max="4098" width="48.140625" bestFit="1" customWidth="1"/>
    <col min="4110" max="4110" width="26.28515625" bestFit="1" customWidth="1"/>
    <col min="4354" max="4354" width="48.140625" bestFit="1" customWidth="1"/>
    <col min="4366" max="4366" width="26.28515625" bestFit="1" customWidth="1"/>
    <col min="4610" max="4610" width="48.140625" bestFit="1" customWidth="1"/>
    <col min="4622" max="4622" width="26.28515625" bestFit="1" customWidth="1"/>
    <col min="4866" max="4866" width="48.140625" bestFit="1" customWidth="1"/>
    <col min="4878" max="4878" width="26.28515625" bestFit="1" customWidth="1"/>
    <col min="5122" max="5122" width="48.140625" bestFit="1" customWidth="1"/>
    <col min="5134" max="5134" width="26.28515625" bestFit="1" customWidth="1"/>
    <col min="5378" max="5378" width="48.140625" bestFit="1" customWidth="1"/>
    <col min="5390" max="5390" width="26.28515625" bestFit="1" customWidth="1"/>
    <col min="5634" max="5634" width="48.140625" bestFit="1" customWidth="1"/>
    <col min="5646" max="5646" width="26.28515625" bestFit="1" customWidth="1"/>
    <col min="5890" max="5890" width="48.140625" bestFit="1" customWidth="1"/>
    <col min="5902" max="5902" width="26.28515625" bestFit="1" customWidth="1"/>
    <col min="6146" max="6146" width="48.140625" bestFit="1" customWidth="1"/>
    <col min="6158" max="6158" width="26.28515625" bestFit="1" customWidth="1"/>
    <col min="6402" max="6402" width="48.140625" bestFit="1" customWidth="1"/>
    <col min="6414" max="6414" width="26.28515625" bestFit="1" customWidth="1"/>
    <col min="6658" max="6658" width="48.140625" bestFit="1" customWidth="1"/>
    <col min="6670" max="6670" width="26.28515625" bestFit="1" customWidth="1"/>
    <col min="6914" max="6914" width="48.140625" bestFit="1" customWidth="1"/>
    <col min="6926" max="6926" width="26.28515625" bestFit="1" customWidth="1"/>
    <col min="7170" max="7170" width="48.140625" bestFit="1" customWidth="1"/>
    <col min="7182" max="7182" width="26.28515625" bestFit="1" customWidth="1"/>
    <col min="7426" max="7426" width="48.140625" bestFit="1" customWidth="1"/>
    <col min="7438" max="7438" width="26.28515625" bestFit="1" customWidth="1"/>
    <col min="7682" max="7682" width="48.140625" bestFit="1" customWidth="1"/>
    <col min="7694" max="7694" width="26.28515625" bestFit="1" customWidth="1"/>
    <col min="7938" max="7938" width="48.140625" bestFit="1" customWidth="1"/>
    <col min="7950" max="7950" width="26.28515625" bestFit="1" customWidth="1"/>
    <col min="8194" max="8194" width="48.140625" bestFit="1" customWidth="1"/>
    <col min="8206" max="8206" width="26.28515625" bestFit="1" customWidth="1"/>
    <col min="8450" max="8450" width="48.140625" bestFit="1" customWidth="1"/>
    <col min="8462" max="8462" width="26.28515625" bestFit="1" customWidth="1"/>
    <col min="8706" max="8706" width="48.140625" bestFit="1" customWidth="1"/>
    <col min="8718" max="8718" width="26.28515625" bestFit="1" customWidth="1"/>
    <col min="8962" max="8962" width="48.140625" bestFit="1" customWidth="1"/>
    <col min="8974" max="8974" width="26.28515625" bestFit="1" customWidth="1"/>
    <col min="9218" max="9218" width="48.140625" bestFit="1" customWidth="1"/>
    <col min="9230" max="9230" width="26.28515625" bestFit="1" customWidth="1"/>
    <col min="9474" max="9474" width="48.140625" bestFit="1" customWidth="1"/>
    <col min="9486" max="9486" width="26.28515625" bestFit="1" customWidth="1"/>
    <col min="9730" max="9730" width="48.140625" bestFit="1" customWidth="1"/>
    <col min="9742" max="9742" width="26.28515625" bestFit="1" customWidth="1"/>
    <col min="9986" max="9986" width="48.140625" bestFit="1" customWidth="1"/>
    <col min="9998" max="9998" width="26.28515625" bestFit="1" customWidth="1"/>
    <col min="10242" max="10242" width="48.140625" bestFit="1" customWidth="1"/>
    <col min="10254" max="10254" width="26.28515625" bestFit="1" customWidth="1"/>
    <col min="10498" max="10498" width="48.140625" bestFit="1" customWidth="1"/>
    <col min="10510" max="10510" width="26.28515625" bestFit="1" customWidth="1"/>
    <col min="10754" max="10754" width="48.140625" bestFit="1" customWidth="1"/>
    <col min="10766" max="10766" width="26.28515625" bestFit="1" customWidth="1"/>
    <col min="11010" max="11010" width="48.140625" bestFit="1" customWidth="1"/>
    <col min="11022" max="11022" width="26.28515625" bestFit="1" customWidth="1"/>
    <col min="11266" max="11266" width="48.140625" bestFit="1" customWidth="1"/>
    <col min="11278" max="11278" width="26.28515625" bestFit="1" customWidth="1"/>
    <col min="11522" max="11522" width="48.140625" bestFit="1" customWidth="1"/>
    <col min="11534" max="11534" width="26.28515625" bestFit="1" customWidth="1"/>
    <col min="11778" max="11778" width="48.140625" bestFit="1" customWidth="1"/>
    <col min="11790" max="11790" width="26.28515625" bestFit="1" customWidth="1"/>
    <col min="12034" max="12034" width="48.140625" bestFit="1" customWidth="1"/>
    <col min="12046" max="12046" width="26.28515625" bestFit="1" customWidth="1"/>
    <col min="12290" max="12290" width="48.140625" bestFit="1" customWidth="1"/>
    <col min="12302" max="12302" width="26.28515625" bestFit="1" customWidth="1"/>
    <col min="12546" max="12546" width="48.140625" bestFit="1" customWidth="1"/>
    <col min="12558" max="12558" width="26.28515625" bestFit="1" customWidth="1"/>
    <col min="12802" max="12802" width="48.140625" bestFit="1" customWidth="1"/>
    <col min="12814" max="12814" width="26.28515625" bestFit="1" customWidth="1"/>
    <col min="13058" max="13058" width="48.140625" bestFit="1" customWidth="1"/>
    <col min="13070" max="13070" width="26.28515625" bestFit="1" customWidth="1"/>
    <col min="13314" max="13314" width="48.140625" bestFit="1" customWidth="1"/>
    <col min="13326" max="13326" width="26.28515625" bestFit="1" customWidth="1"/>
    <col min="13570" max="13570" width="48.140625" bestFit="1" customWidth="1"/>
    <col min="13582" max="13582" width="26.28515625" bestFit="1" customWidth="1"/>
    <col min="13826" max="13826" width="48.140625" bestFit="1" customWidth="1"/>
    <col min="13838" max="13838" width="26.28515625" bestFit="1" customWidth="1"/>
    <col min="14082" max="14082" width="48.140625" bestFit="1" customWidth="1"/>
    <col min="14094" max="14094" width="26.28515625" bestFit="1" customWidth="1"/>
    <col min="14338" max="14338" width="48.140625" bestFit="1" customWidth="1"/>
    <col min="14350" max="14350" width="26.28515625" bestFit="1" customWidth="1"/>
    <col min="14594" max="14594" width="48.140625" bestFit="1" customWidth="1"/>
    <col min="14606" max="14606" width="26.28515625" bestFit="1" customWidth="1"/>
    <col min="14850" max="14850" width="48.140625" bestFit="1" customWidth="1"/>
    <col min="14862" max="14862" width="26.28515625" bestFit="1" customWidth="1"/>
    <col min="15106" max="15106" width="48.140625" bestFit="1" customWidth="1"/>
    <col min="15118" max="15118" width="26.28515625" bestFit="1" customWidth="1"/>
    <col min="15362" max="15362" width="48.140625" bestFit="1" customWidth="1"/>
    <col min="15374" max="15374" width="26.28515625" bestFit="1" customWidth="1"/>
    <col min="15618" max="15618" width="48.140625" bestFit="1" customWidth="1"/>
    <col min="15630" max="15630" width="26.28515625" bestFit="1" customWidth="1"/>
    <col min="15874" max="15874" width="48.140625" bestFit="1" customWidth="1"/>
    <col min="15886" max="15886" width="26.28515625" bestFit="1" customWidth="1"/>
    <col min="16130" max="16130" width="48.140625" bestFit="1" customWidth="1"/>
    <col min="16142" max="16142" width="26.28515625" bestFit="1" customWidth="1"/>
  </cols>
  <sheetData>
    <row r="1" spans="1:20" s="56" customFormat="1" ht="23.25">
      <c r="A1" s="22" t="str">
        <f>IS!A1</f>
        <v>Colgate-Palmolive Company</v>
      </c>
      <c r="F1" s="58"/>
      <c r="G1" s="58"/>
      <c r="H1" s="57"/>
    </row>
    <row r="2" spans="1:20" s="23" customFormat="1" ht="14.25"/>
    <row r="3" spans="1:20" s="23" customFormat="1" ht="20.25">
      <c r="A3" s="1" t="s">
        <v>191</v>
      </c>
    </row>
    <row r="4" spans="1:20" s="23" customFormat="1" ht="14.25"/>
    <row r="5" spans="1:20" s="56" customFormat="1" ht="15.75" thickBot="1">
      <c r="B5" s="165"/>
      <c r="C5" s="62">
        <f>BS!C5</f>
        <v>39447</v>
      </c>
      <c r="D5" s="62">
        <f>BS!D5</f>
        <v>39813</v>
      </c>
      <c r="E5" s="62">
        <f>BS!E5</f>
        <v>40178</v>
      </c>
      <c r="F5" s="62">
        <f>BS!F5</f>
        <v>40543</v>
      </c>
      <c r="G5" s="62">
        <f>BS!G5</f>
        <v>40908</v>
      </c>
      <c r="H5" s="62">
        <f>BS!H5</f>
        <v>41274</v>
      </c>
      <c r="I5" s="62">
        <f>BS!I5</f>
        <v>41639</v>
      </c>
      <c r="J5" s="62">
        <f>BS!J5</f>
        <v>42004</v>
      </c>
      <c r="K5" s="62">
        <f>BS!K5</f>
        <v>42369</v>
      </c>
      <c r="L5" s="62">
        <f>BS!L5</f>
        <v>42735</v>
      </c>
      <c r="M5" s="62">
        <f>BS!M5</f>
        <v>43100</v>
      </c>
      <c r="N5" s="62">
        <f>BS!N5</f>
        <v>43465</v>
      </c>
    </row>
    <row r="6" spans="1:20">
      <c r="B6" s="23" t="s">
        <v>98</v>
      </c>
      <c r="C6" s="263">
        <f>IS!C6</f>
        <v>13790</v>
      </c>
      <c r="D6" s="263">
        <f>IS!D6</f>
        <v>15330</v>
      </c>
      <c r="E6" s="263"/>
      <c r="F6" s="263"/>
      <c r="G6" s="263"/>
      <c r="H6" s="263"/>
      <c r="I6" s="263"/>
      <c r="J6" s="263"/>
      <c r="K6" s="263"/>
      <c r="L6" s="263"/>
      <c r="M6" s="263"/>
      <c r="N6" s="263"/>
    </row>
    <row r="7" spans="1:20">
      <c r="B7" s="23" t="s">
        <v>184</v>
      </c>
      <c r="C7" s="263">
        <f>IS!C7</f>
        <v>6043</v>
      </c>
      <c r="D7" s="263">
        <f>IS!D7</f>
        <v>6704</v>
      </c>
      <c r="E7" s="263"/>
      <c r="F7" s="263"/>
      <c r="G7" s="263"/>
      <c r="H7" s="263"/>
      <c r="I7" s="263"/>
      <c r="J7" s="263"/>
      <c r="K7" s="263"/>
      <c r="L7" s="263"/>
      <c r="M7" s="263"/>
      <c r="N7" s="263"/>
    </row>
    <row r="8" spans="1:20">
      <c r="B8" s="23"/>
    </row>
    <row r="9" spans="1:20">
      <c r="B9" s="166" t="s">
        <v>100</v>
      </c>
    </row>
    <row r="10" spans="1:20">
      <c r="B10" s="5" t="s">
        <v>232</v>
      </c>
      <c r="C10" s="154">
        <f>BS!C9</f>
        <v>1681</v>
      </c>
      <c r="D10" s="154">
        <f>BS!D9</f>
        <v>1592</v>
      </c>
      <c r="E10" s="154"/>
      <c r="F10" s="154"/>
      <c r="G10" s="154"/>
      <c r="H10" s="154"/>
      <c r="I10" s="154"/>
      <c r="J10" s="155"/>
      <c r="K10" s="155"/>
      <c r="L10" s="155"/>
      <c r="M10" s="155"/>
      <c r="N10" s="155"/>
      <c r="O10" s="23"/>
      <c r="P10" s="23"/>
      <c r="Q10" s="23"/>
      <c r="R10" t="s">
        <v>99</v>
      </c>
      <c r="S10">
        <v>365</v>
      </c>
      <c r="T10" s="23"/>
    </row>
    <row r="11" spans="1:20">
      <c r="B11" s="5" t="s">
        <v>25</v>
      </c>
      <c r="C11" s="154">
        <f>BS!C10</f>
        <v>1171</v>
      </c>
      <c r="D11" s="154">
        <f>BS!D10</f>
        <v>1197</v>
      </c>
      <c r="E11" s="154"/>
      <c r="F11" s="154"/>
      <c r="G11" s="154"/>
      <c r="H11" s="154"/>
      <c r="I11" s="154"/>
      <c r="J11" s="155"/>
      <c r="K11" s="155"/>
      <c r="L11" s="155"/>
      <c r="M11" s="155"/>
      <c r="N11" s="155"/>
      <c r="O11" s="23"/>
      <c r="P11" s="23"/>
      <c r="Q11" s="23"/>
      <c r="R11" s="23"/>
    </row>
    <row r="12" spans="1:20">
      <c r="B12" s="5" t="s">
        <v>26</v>
      </c>
      <c r="C12" s="154">
        <f>BS!C11</f>
        <v>338</v>
      </c>
      <c r="D12" s="154">
        <f>BS!D11</f>
        <v>366</v>
      </c>
      <c r="E12" s="154"/>
      <c r="F12" s="154"/>
      <c r="G12" s="154"/>
      <c r="H12" s="154"/>
      <c r="I12" s="154"/>
      <c r="J12" s="155"/>
      <c r="K12" s="155"/>
      <c r="L12" s="155"/>
      <c r="M12" s="155"/>
      <c r="N12" s="155"/>
      <c r="O12" s="23"/>
      <c r="P12" s="23"/>
      <c r="Q12" s="23"/>
      <c r="R12" s="23"/>
    </row>
    <row r="13" spans="1:20" ht="15.75" thickBot="1">
      <c r="B13" s="167" t="s">
        <v>101</v>
      </c>
      <c r="C13" s="163">
        <f>SUM(C10:C12)</f>
        <v>3190</v>
      </c>
      <c r="D13" s="163">
        <f t="shared" ref="D13" si="0">SUM(D10:D12)</f>
        <v>3155</v>
      </c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23"/>
      <c r="P13" s="23"/>
      <c r="Q13" s="23"/>
      <c r="R13" s="23"/>
    </row>
    <row r="14" spans="1:20">
      <c r="B14" s="23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23"/>
      <c r="P14" s="23"/>
      <c r="Q14" s="23"/>
      <c r="R14" s="23"/>
    </row>
    <row r="15" spans="1:20">
      <c r="B15" s="5" t="s">
        <v>38</v>
      </c>
      <c r="C15" s="154">
        <f>BS!C25</f>
        <v>1067</v>
      </c>
      <c r="D15" s="154">
        <f>BS!D25</f>
        <v>1061</v>
      </c>
      <c r="E15" s="154"/>
      <c r="F15" s="154"/>
      <c r="G15" s="154"/>
      <c r="H15" s="154"/>
      <c r="I15" s="154"/>
      <c r="J15" s="155"/>
      <c r="K15" s="155"/>
      <c r="L15" s="155"/>
      <c r="M15" s="155"/>
      <c r="N15" s="155"/>
      <c r="O15" s="23"/>
      <c r="P15" s="23"/>
      <c r="Q15" s="23"/>
      <c r="R15" s="23"/>
    </row>
    <row r="16" spans="1:20">
      <c r="B16" s="5" t="s">
        <v>39</v>
      </c>
      <c r="C16" s="154">
        <f>BS!C26</f>
        <v>263</v>
      </c>
      <c r="D16" s="154">
        <f>BS!D26</f>
        <v>272</v>
      </c>
      <c r="E16" s="154"/>
      <c r="F16" s="154"/>
      <c r="G16" s="154"/>
      <c r="H16" s="154"/>
      <c r="I16" s="154"/>
      <c r="J16" s="155"/>
      <c r="K16" s="155"/>
      <c r="L16" s="155"/>
      <c r="M16" s="155"/>
      <c r="N16" s="155"/>
      <c r="O16" s="23"/>
      <c r="P16" s="23"/>
      <c r="Q16" s="23"/>
      <c r="R16" s="23"/>
    </row>
    <row r="17" spans="2:18">
      <c r="B17" s="5" t="s">
        <v>40</v>
      </c>
      <c r="C17" s="154">
        <f>BS!C27</f>
        <v>1539</v>
      </c>
      <c r="D17" s="154">
        <f>BS!D27</f>
        <v>1421</v>
      </c>
      <c r="E17" s="154"/>
      <c r="F17" s="154"/>
      <c r="G17" s="154"/>
      <c r="H17" s="154"/>
      <c r="I17" s="154"/>
      <c r="J17" s="155"/>
      <c r="K17" s="155"/>
      <c r="L17" s="155"/>
      <c r="M17" s="155"/>
      <c r="N17" s="155"/>
      <c r="O17" s="23"/>
      <c r="P17" s="23"/>
      <c r="Q17" s="23"/>
      <c r="R17" s="23"/>
    </row>
    <row r="18" spans="2:18" ht="15.75" thickBot="1">
      <c r="B18" s="167" t="s">
        <v>102</v>
      </c>
      <c r="C18" s="164">
        <f>SUM(C15:C17)</f>
        <v>2869</v>
      </c>
      <c r="D18" s="164">
        <f t="shared" ref="D18" si="1">SUM(D15:D17)</f>
        <v>2754</v>
      </c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23"/>
      <c r="P18" s="23"/>
      <c r="Q18" s="23"/>
      <c r="R18" s="23"/>
    </row>
    <row r="19" spans="2:18">
      <c r="B19" s="23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23"/>
      <c r="P19" s="23"/>
      <c r="Q19" s="23"/>
      <c r="R19" s="23"/>
    </row>
    <row r="20" spans="2:18">
      <c r="B20" s="25" t="s">
        <v>103</v>
      </c>
      <c r="C20" s="156">
        <f>C13-C18</f>
        <v>321</v>
      </c>
      <c r="D20" s="156">
        <f t="shared" ref="D20" si="2">D13-D18</f>
        <v>401</v>
      </c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23"/>
      <c r="P20" s="23"/>
      <c r="Q20" s="23"/>
      <c r="R20" s="23"/>
    </row>
    <row r="21" spans="2:18">
      <c r="B21" s="23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23"/>
      <c r="P21" s="23"/>
      <c r="Q21" s="23"/>
      <c r="R21" s="23"/>
    </row>
    <row r="22" spans="2:18">
      <c r="B22" s="23" t="s">
        <v>104</v>
      </c>
      <c r="C22" s="157"/>
      <c r="D22" s="156">
        <f t="shared" ref="D22" si="3">C20-D20</f>
        <v>-80</v>
      </c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23"/>
      <c r="P22" s="23"/>
      <c r="Q22" s="23"/>
      <c r="R22" s="23"/>
    </row>
    <row r="23" spans="2:18" ht="15.75" thickBot="1">
      <c r="B23" s="23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23"/>
      <c r="P23" s="23"/>
      <c r="Q23" s="23"/>
      <c r="R23" s="23"/>
    </row>
    <row r="24" spans="2:18" ht="15.75" thickBot="1">
      <c r="B24" s="248" t="s">
        <v>185</v>
      </c>
      <c r="C24" s="249"/>
      <c r="D24" s="249">
        <f>D7+D11-C11</f>
        <v>6730</v>
      </c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3"/>
      <c r="P24" s="23"/>
      <c r="Q24" s="23"/>
      <c r="R24" s="23"/>
    </row>
    <row r="25" spans="2:18">
      <c r="B25" s="23"/>
      <c r="C25" s="155"/>
      <c r="J25" s="155"/>
      <c r="K25" s="155"/>
      <c r="L25" s="155"/>
      <c r="M25" s="155"/>
      <c r="N25" s="155"/>
      <c r="O25" s="23"/>
      <c r="P25" s="23"/>
      <c r="Q25" s="23"/>
      <c r="R25" s="23"/>
    </row>
    <row r="26" spans="2:18">
      <c r="B26" s="166" t="s">
        <v>105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23"/>
      <c r="P26" s="23"/>
      <c r="Q26" s="23"/>
      <c r="R26" s="23"/>
    </row>
    <row r="27" spans="2:18">
      <c r="B27" s="23" t="s">
        <v>106</v>
      </c>
      <c r="C27" s="155">
        <f>$S$10/(C6/C10)</f>
        <v>44.493473531544602</v>
      </c>
      <c r="D27" s="155">
        <f t="shared" ref="D27" si="4">$S$10/(D6/D10)</f>
        <v>37.904761904761905</v>
      </c>
      <c r="E27" s="155"/>
      <c r="F27" s="155"/>
      <c r="G27" s="155"/>
      <c r="H27" s="155"/>
      <c r="I27" s="155"/>
      <c r="J27" s="198"/>
      <c r="K27" s="198"/>
      <c r="L27" s="198"/>
      <c r="M27" s="198"/>
      <c r="N27" s="198"/>
      <c r="O27" s="23"/>
      <c r="P27" s="23"/>
      <c r="Q27" s="23"/>
      <c r="R27" s="23"/>
    </row>
    <row r="28" spans="2:18">
      <c r="B28" s="23" t="s">
        <v>107</v>
      </c>
      <c r="C28" s="155">
        <f>$S$10/(C7/C11)</f>
        <v>70.728942578189645</v>
      </c>
      <c r="D28" s="155">
        <f t="shared" ref="D28" si="5">$S$10/(D7/D11)</f>
        <v>65.170793556085926</v>
      </c>
      <c r="E28" s="155"/>
      <c r="F28" s="155"/>
      <c r="G28" s="155"/>
      <c r="H28" s="155"/>
      <c r="I28" s="155"/>
      <c r="J28" s="198"/>
      <c r="K28" s="198"/>
      <c r="L28" s="198"/>
      <c r="M28" s="198"/>
      <c r="N28" s="198"/>
      <c r="O28" s="23"/>
      <c r="P28" s="23"/>
      <c r="Q28" s="23"/>
      <c r="R28" s="23"/>
    </row>
    <row r="29" spans="2:18">
      <c r="B29" s="23" t="s">
        <v>108</v>
      </c>
      <c r="C29" s="159">
        <f>C12/C6</f>
        <v>2.4510514865844817E-2</v>
      </c>
      <c r="D29" s="159">
        <f t="shared" ref="D29" si="6">D12/D6</f>
        <v>2.3874755381604697E-2</v>
      </c>
      <c r="E29" s="159"/>
      <c r="F29" s="159"/>
      <c r="G29" s="159"/>
      <c r="H29" s="159"/>
      <c r="I29" s="159"/>
      <c r="J29" s="199"/>
      <c r="K29" s="199"/>
      <c r="L29" s="199"/>
      <c r="M29" s="199"/>
      <c r="N29" s="199"/>
      <c r="O29" s="23"/>
      <c r="P29" s="23"/>
      <c r="Q29" s="23"/>
      <c r="R29" s="23"/>
    </row>
    <row r="30" spans="2:18">
      <c r="B30" s="23"/>
      <c r="C30" s="155"/>
      <c r="D30" s="155"/>
      <c r="E30" s="155"/>
      <c r="F30" s="155"/>
      <c r="G30" s="155"/>
      <c r="H30" s="155"/>
      <c r="I30" s="155"/>
      <c r="J30" s="198"/>
      <c r="K30" s="198"/>
      <c r="L30" s="198"/>
      <c r="M30" s="198"/>
      <c r="N30" s="198"/>
      <c r="O30" s="23"/>
      <c r="P30" s="23"/>
      <c r="Q30" s="23"/>
      <c r="R30" s="23"/>
    </row>
    <row r="31" spans="2:18">
      <c r="B31" s="23" t="s">
        <v>109</v>
      </c>
      <c r="C31" s="155"/>
      <c r="D31" s="155">
        <f>$S$10/(D24/D15)</f>
        <v>57.543090638930167</v>
      </c>
      <c r="E31" s="155"/>
      <c r="F31" s="155"/>
      <c r="G31" s="155"/>
      <c r="H31" s="155"/>
      <c r="I31" s="155"/>
      <c r="J31" s="198"/>
      <c r="K31" s="198"/>
      <c r="L31" s="198"/>
      <c r="M31" s="198"/>
      <c r="N31" s="198"/>
      <c r="O31" s="23"/>
      <c r="P31" s="23"/>
      <c r="Q31" s="23"/>
      <c r="R31" s="23"/>
    </row>
    <row r="32" spans="2:18">
      <c r="B32" s="23" t="s">
        <v>186</v>
      </c>
      <c r="C32" s="157"/>
      <c r="D32" s="159">
        <f>D16/D7</f>
        <v>4.0572792362768499E-2</v>
      </c>
      <c r="E32" s="159"/>
      <c r="F32" s="159"/>
      <c r="G32" s="159"/>
      <c r="H32" s="159"/>
      <c r="I32" s="159"/>
      <c r="J32" s="199"/>
      <c r="K32" s="199"/>
      <c r="L32" s="199"/>
      <c r="M32" s="199"/>
      <c r="N32" s="199"/>
      <c r="O32" s="23"/>
      <c r="P32" s="23"/>
      <c r="Q32" s="23"/>
      <c r="R32" s="23"/>
    </row>
    <row r="33" spans="2:18">
      <c r="B33" s="23" t="s">
        <v>187</v>
      </c>
      <c r="C33" s="157"/>
      <c r="D33" s="159">
        <f>D17/D7</f>
        <v>0.21196300715990454</v>
      </c>
      <c r="E33" s="159"/>
      <c r="F33" s="159"/>
      <c r="G33" s="159"/>
      <c r="H33" s="159"/>
      <c r="I33" s="159"/>
      <c r="J33" s="199"/>
      <c r="K33" s="199"/>
      <c r="L33" s="199"/>
      <c r="M33" s="199"/>
      <c r="N33" s="199"/>
      <c r="O33" s="23"/>
      <c r="P33" s="23"/>
      <c r="Q33" s="23"/>
      <c r="R33" s="23"/>
    </row>
    <row r="34" spans="2:18">
      <c r="B34" s="23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23"/>
      <c r="P34" s="23"/>
      <c r="Q34" s="23"/>
      <c r="R34" s="23"/>
    </row>
    <row r="35" spans="2:18">
      <c r="B35" s="166" t="s">
        <v>110</v>
      </c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23"/>
      <c r="P35" s="23"/>
      <c r="Q35" s="23"/>
      <c r="R35" s="23"/>
    </row>
    <row r="36" spans="2:18">
      <c r="B36" s="5" t="s">
        <v>24</v>
      </c>
      <c r="C36" s="155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23"/>
      <c r="P36" s="23"/>
      <c r="Q36" s="23"/>
      <c r="R36" s="23"/>
    </row>
    <row r="37" spans="2:18">
      <c r="B37" s="5" t="s">
        <v>25</v>
      </c>
      <c r="C37" s="155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23"/>
      <c r="P37" s="23"/>
      <c r="Q37" s="23"/>
      <c r="R37" s="23"/>
    </row>
    <row r="38" spans="2:18">
      <c r="B38" s="5" t="s">
        <v>26</v>
      </c>
      <c r="C38" s="155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23"/>
      <c r="P38" s="23"/>
      <c r="Q38" s="23"/>
      <c r="R38" s="23"/>
    </row>
    <row r="39" spans="2:18">
      <c r="B39" s="5" t="s">
        <v>38</v>
      </c>
      <c r="C39" s="155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23"/>
      <c r="P39" s="23"/>
      <c r="Q39" s="23"/>
      <c r="R39" s="23"/>
    </row>
    <row r="40" spans="2:18">
      <c r="B40" s="5" t="s">
        <v>39</v>
      </c>
      <c r="C40" s="155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23"/>
      <c r="P40" s="23"/>
      <c r="Q40" s="23"/>
      <c r="R40" s="23"/>
    </row>
    <row r="41" spans="2:18">
      <c r="B41" s="5" t="s">
        <v>40</v>
      </c>
      <c r="C41" s="155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23"/>
      <c r="P41" s="23"/>
      <c r="Q41" s="23"/>
      <c r="R41" s="23"/>
    </row>
    <row r="42" spans="2:18" ht="15.75" thickBot="1">
      <c r="B42" s="160" t="s">
        <v>111</v>
      </c>
      <c r="C42" s="161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23"/>
      <c r="P42" s="23"/>
      <c r="Q42" s="23"/>
      <c r="R42" s="23"/>
    </row>
    <row r="43" spans="2:18" ht="15.75" thickTop="1">
      <c r="B43" s="23"/>
      <c r="C43" s="155"/>
      <c r="D43" s="157"/>
      <c r="E43" s="157"/>
      <c r="F43" s="157"/>
      <c r="G43" s="157"/>
      <c r="H43" s="157"/>
      <c r="I43" s="157"/>
      <c r="J43" s="157"/>
      <c r="K43" s="157"/>
      <c r="L43" s="157"/>
      <c r="M43" s="155"/>
      <c r="N43" s="155"/>
      <c r="O43" s="23"/>
      <c r="P43" s="23"/>
      <c r="Q43" s="23"/>
      <c r="R43" s="23"/>
    </row>
    <row r="44" spans="2:18">
      <c r="B44" s="93" t="s">
        <v>112</v>
      </c>
      <c r="C44" s="155"/>
      <c r="D44" s="157"/>
      <c r="E44" s="157"/>
      <c r="F44" s="157"/>
      <c r="G44" s="157"/>
      <c r="H44" s="157"/>
      <c r="I44" s="157"/>
      <c r="J44" s="157"/>
      <c r="K44" s="157"/>
      <c r="L44" s="157"/>
      <c r="M44" s="155"/>
      <c r="N44" s="155"/>
      <c r="O44" s="23"/>
      <c r="P44" s="23"/>
      <c r="Q44" s="23"/>
      <c r="R44" s="23"/>
    </row>
    <row r="45" spans="2:18"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23"/>
      <c r="P45" s="23"/>
      <c r="Q45" s="23"/>
      <c r="R45" s="23"/>
    </row>
    <row r="46" spans="2:18"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23"/>
      <c r="P46" s="23"/>
      <c r="Q46" s="23"/>
      <c r="R46" s="23"/>
    </row>
    <row r="47" spans="2:18"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23"/>
      <c r="P47" s="23"/>
      <c r="Q47" s="23"/>
      <c r="R47" s="23"/>
    </row>
    <row r="48" spans="2:18"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23"/>
      <c r="P48" s="23"/>
      <c r="Q48" s="23"/>
      <c r="R48" s="23"/>
    </row>
    <row r="49" spans="3:14"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</row>
    <row r="50" spans="3:14"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</row>
    <row r="51" spans="3:14"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</row>
  </sheetData>
  <pageMargins left="0.7" right="0.7" top="0.75" bottom="0.75" header="0.3" footer="0.3"/>
  <pageSetup orientation="portrait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workbookViewId="0"/>
  </sheetViews>
  <sheetFormatPr defaultRowHeight="15"/>
  <cols>
    <col min="1" max="1" width="3" style="91" customWidth="1"/>
    <col min="2" max="2" width="41.28515625" style="91" customWidth="1"/>
    <col min="3" max="5" width="10.140625" style="91" hidden="1" customWidth="1"/>
    <col min="6" max="9" width="10.140625" style="91" bestFit="1" customWidth="1"/>
    <col min="10" max="10" width="10" style="91" bestFit="1" customWidth="1"/>
    <col min="11" max="257" width="9.140625" style="91"/>
    <col min="258" max="258" width="37.5703125" style="91" customWidth="1"/>
    <col min="259" max="513" width="9.140625" style="91"/>
    <col min="514" max="514" width="37.5703125" style="91" customWidth="1"/>
    <col min="515" max="769" width="9.140625" style="91"/>
    <col min="770" max="770" width="37.5703125" style="91" customWidth="1"/>
    <col min="771" max="1025" width="9.140625" style="91"/>
    <col min="1026" max="1026" width="37.5703125" style="91" customWidth="1"/>
    <col min="1027" max="1281" width="9.140625" style="91"/>
    <col min="1282" max="1282" width="37.5703125" style="91" customWidth="1"/>
    <col min="1283" max="1537" width="9.140625" style="91"/>
    <col min="1538" max="1538" width="37.5703125" style="91" customWidth="1"/>
    <col min="1539" max="1793" width="9.140625" style="91"/>
    <col min="1794" max="1794" width="37.5703125" style="91" customWidth="1"/>
    <col min="1795" max="2049" width="9.140625" style="91"/>
    <col min="2050" max="2050" width="37.5703125" style="91" customWidth="1"/>
    <col min="2051" max="2305" width="9.140625" style="91"/>
    <col min="2306" max="2306" width="37.5703125" style="91" customWidth="1"/>
    <col min="2307" max="2561" width="9.140625" style="91"/>
    <col min="2562" max="2562" width="37.5703125" style="91" customWidth="1"/>
    <col min="2563" max="2817" width="9.140625" style="91"/>
    <col min="2818" max="2818" width="37.5703125" style="91" customWidth="1"/>
    <col min="2819" max="3073" width="9.140625" style="91"/>
    <col min="3074" max="3074" width="37.5703125" style="91" customWidth="1"/>
    <col min="3075" max="3329" width="9.140625" style="91"/>
    <col min="3330" max="3330" width="37.5703125" style="91" customWidth="1"/>
    <col min="3331" max="3585" width="9.140625" style="91"/>
    <col min="3586" max="3586" width="37.5703125" style="91" customWidth="1"/>
    <col min="3587" max="3841" width="9.140625" style="91"/>
    <col min="3842" max="3842" width="37.5703125" style="91" customWidth="1"/>
    <col min="3843" max="4097" width="9.140625" style="91"/>
    <col min="4098" max="4098" width="37.5703125" style="91" customWidth="1"/>
    <col min="4099" max="4353" width="9.140625" style="91"/>
    <col min="4354" max="4354" width="37.5703125" style="91" customWidth="1"/>
    <col min="4355" max="4609" width="9.140625" style="91"/>
    <col min="4610" max="4610" width="37.5703125" style="91" customWidth="1"/>
    <col min="4611" max="4865" width="9.140625" style="91"/>
    <col min="4866" max="4866" width="37.5703125" style="91" customWidth="1"/>
    <col min="4867" max="5121" width="9.140625" style="91"/>
    <col min="5122" max="5122" width="37.5703125" style="91" customWidth="1"/>
    <col min="5123" max="5377" width="9.140625" style="91"/>
    <col min="5378" max="5378" width="37.5703125" style="91" customWidth="1"/>
    <col min="5379" max="5633" width="9.140625" style="91"/>
    <col min="5634" max="5634" width="37.5703125" style="91" customWidth="1"/>
    <col min="5635" max="5889" width="9.140625" style="91"/>
    <col min="5890" max="5890" width="37.5703125" style="91" customWidth="1"/>
    <col min="5891" max="6145" width="9.140625" style="91"/>
    <col min="6146" max="6146" width="37.5703125" style="91" customWidth="1"/>
    <col min="6147" max="6401" width="9.140625" style="91"/>
    <col min="6402" max="6402" width="37.5703125" style="91" customWidth="1"/>
    <col min="6403" max="6657" width="9.140625" style="91"/>
    <col min="6658" max="6658" width="37.5703125" style="91" customWidth="1"/>
    <col min="6659" max="6913" width="9.140625" style="91"/>
    <col min="6914" max="6914" width="37.5703125" style="91" customWidth="1"/>
    <col min="6915" max="7169" width="9.140625" style="91"/>
    <col min="7170" max="7170" width="37.5703125" style="91" customWidth="1"/>
    <col min="7171" max="7425" width="9.140625" style="91"/>
    <col min="7426" max="7426" width="37.5703125" style="91" customWidth="1"/>
    <col min="7427" max="7681" width="9.140625" style="91"/>
    <col min="7682" max="7682" width="37.5703125" style="91" customWidth="1"/>
    <col min="7683" max="7937" width="9.140625" style="91"/>
    <col min="7938" max="7938" width="37.5703125" style="91" customWidth="1"/>
    <col min="7939" max="8193" width="9.140625" style="91"/>
    <col min="8194" max="8194" width="37.5703125" style="91" customWidth="1"/>
    <col min="8195" max="8449" width="9.140625" style="91"/>
    <col min="8450" max="8450" width="37.5703125" style="91" customWidth="1"/>
    <col min="8451" max="8705" width="9.140625" style="91"/>
    <col min="8706" max="8706" width="37.5703125" style="91" customWidth="1"/>
    <col min="8707" max="8961" width="9.140625" style="91"/>
    <col min="8962" max="8962" width="37.5703125" style="91" customWidth="1"/>
    <col min="8963" max="9217" width="9.140625" style="91"/>
    <col min="9218" max="9218" width="37.5703125" style="91" customWidth="1"/>
    <col min="9219" max="9473" width="9.140625" style="91"/>
    <col min="9474" max="9474" width="37.5703125" style="91" customWidth="1"/>
    <col min="9475" max="9729" width="9.140625" style="91"/>
    <col min="9730" max="9730" width="37.5703125" style="91" customWidth="1"/>
    <col min="9731" max="9985" width="9.140625" style="91"/>
    <col min="9986" max="9986" width="37.5703125" style="91" customWidth="1"/>
    <col min="9987" max="10241" width="9.140625" style="91"/>
    <col min="10242" max="10242" width="37.5703125" style="91" customWidth="1"/>
    <col min="10243" max="10497" width="9.140625" style="91"/>
    <col min="10498" max="10498" width="37.5703125" style="91" customWidth="1"/>
    <col min="10499" max="10753" width="9.140625" style="91"/>
    <col min="10754" max="10754" width="37.5703125" style="91" customWidth="1"/>
    <col min="10755" max="11009" width="9.140625" style="91"/>
    <col min="11010" max="11010" width="37.5703125" style="91" customWidth="1"/>
    <col min="11011" max="11265" width="9.140625" style="91"/>
    <col min="11266" max="11266" width="37.5703125" style="91" customWidth="1"/>
    <col min="11267" max="11521" width="9.140625" style="91"/>
    <col min="11522" max="11522" width="37.5703125" style="91" customWidth="1"/>
    <col min="11523" max="11777" width="9.140625" style="91"/>
    <col min="11778" max="11778" width="37.5703125" style="91" customWidth="1"/>
    <col min="11779" max="12033" width="9.140625" style="91"/>
    <col min="12034" max="12034" width="37.5703125" style="91" customWidth="1"/>
    <col min="12035" max="12289" width="9.140625" style="91"/>
    <col min="12290" max="12290" width="37.5703125" style="91" customWidth="1"/>
    <col min="12291" max="12545" width="9.140625" style="91"/>
    <col min="12546" max="12546" width="37.5703125" style="91" customWidth="1"/>
    <col min="12547" max="12801" width="9.140625" style="91"/>
    <col min="12802" max="12802" width="37.5703125" style="91" customWidth="1"/>
    <col min="12803" max="13057" width="9.140625" style="91"/>
    <col min="13058" max="13058" width="37.5703125" style="91" customWidth="1"/>
    <col min="13059" max="13313" width="9.140625" style="91"/>
    <col min="13314" max="13314" width="37.5703125" style="91" customWidth="1"/>
    <col min="13315" max="13569" width="9.140625" style="91"/>
    <col min="13570" max="13570" width="37.5703125" style="91" customWidth="1"/>
    <col min="13571" max="13825" width="9.140625" style="91"/>
    <col min="13826" max="13826" width="37.5703125" style="91" customWidth="1"/>
    <col min="13827" max="14081" width="9.140625" style="91"/>
    <col min="14082" max="14082" width="37.5703125" style="91" customWidth="1"/>
    <col min="14083" max="14337" width="9.140625" style="91"/>
    <col min="14338" max="14338" width="37.5703125" style="91" customWidth="1"/>
    <col min="14339" max="14593" width="9.140625" style="91"/>
    <col min="14594" max="14594" width="37.5703125" style="91" customWidth="1"/>
    <col min="14595" max="14849" width="9.140625" style="91"/>
    <col min="14850" max="14850" width="37.5703125" style="91" customWidth="1"/>
    <col min="14851" max="15105" width="9.140625" style="91"/>
    <col min="15106" max="15106" width="37.5703125" style="91" customWidth="1"/>
    <col min="15107" max="15361" width="9.140625" style="91"/>
    <col min="15362" max="15362" width="37.5703125" style="91" customWidth="1"/>
    <col min="15363" max="15617" width="9.140625" style="91"/>
    <col min="15618" max="15618" width="37.5703125" style="91" customWidth="1"/>
    <col min="15619" max="15873" width="9.140625" style="91"/>
    <col min="15874" max="15874" width="37.5703125" style="91" customWidth="1"/>
    <col min="15875" max="16129" width="9.140625" style="91"/>
    <col min="16130" max="16130" width="37.5703125" style="91" customWidth="1"/>
    <col min="16131" max="16384" width="9.140625" style="91"/>
  </cols>
  <sheetData>
    <row r="1" spans="1:14" s="56" customFormat="1" ht="23.25">
      <c r="A1" s="22" t="str">
        <f>IS!A1</f>
        <v>Colgate-Palmolive Company</v>
      </c>
      <c r="F1" s="58"/>
      <c r="G1" s="58"/>
      <c r="H1" s="57"/>
    </row>
    <row r="2" spans="1:14" s="23" customFormat="1" ht="14.25"/>
    <row r="3" spans="1:14" s="23" customFormat="1" ht="20.25">
      <c r="A3" s="1" t="s">
        <v>235</v>
      </c>
    </row>
    <row r="4" spans="1:14" s="23" customFormat="1" ht="14.25"/>
    <row r="5" spans="1:14" s="56" customFormat="1" ht="15.75" thickBot="1">
      <c r="B5" s="63"/>
      <c r="C5" s="62">
        <f>BS!C5</f>
        <v>39447</v>
      </c>
      <c r="D5" s="62">
        <f>BS!D5</f>
        <v>39813</v>
      </c>
      <c r="E5" s="62">
        <f>BS!E5</f>
        <v>40178</v>
      </c>
      <c r="F5" s="62">
        <f>BS!F5</f>
        <v>40543</v>
      </c>
      <c r="G5" s="62">
        <f>BS!G5</f>
        <v>40908</v>
      </c>
      <c r="H5" s="62">
        <f>BS!H5</f>
        <v>41274</v>
      </c>
      <c r="I5" s="62">
        <f>BS!I5</f>
        <v>41639</v>
      </c>
      <c r="J5" s="62">
        <f>BS!J5</f>
        <v>42004</v>
      </c>
      <c r="K5" s="62">
        <f>BS!K5</f>
        <v>42369</v>
      </c>
      <c r="L5" s="62">
        <f>BS!L5</f>
        <v>42735</v>
      </c>
      <c r="M5" s="62">
        <f>BS!M5</f>
        <v>43100</v>
      </c>
      <c r="N5" s="62">
        <f>BS!N5</f>
        <v>43465</v>
      </c>
    </row>
    <row r="6" spans="1:14">
      <c r="B6" s="23"/>
      <c r="C6" s="97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</row>
    <row r="7" spans="1:14">
      <c r="A7" s="23" t="s">
        <v>21</v>
      </c>
      <c r="B7" s="23"/>
      <c r="C7" s="142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</row>
    <row r="8" spans="1:14">
      <c r="A8" s="23"/>
      <c r="B8" s="3" t="s">
        <v>31</v>
      </c>
      <c r="C8" s="138">
        <f>BS!C17</f>
        <v>0</v>
      </c>
      <c r="D8" s="138">
        <f>BS!D17</f>
        <v>0</v>
      </c>
      <c r="E8" s="138">
        <f>BS!E17</f>
        <v>0</v>
      </c>
      <c r="F8" s="138"/>
      <c r="G8" s="138"/>
      <c r="H8" s="138"/>
      <c r="I8" s="138"/>
      <c r="J8" s="254"/>
      <c r="K8" s="254"/>
      <c r="L8" s="254"/>
      <c r="M8" s="254"/>
      <c r="N8" s="254"/>
    </row>
    <row r="9" spans="1:14">
      <c r="A9" s="23"/>
      <c r="B9" s="5" t="s">
        <v>32</v>
      </c>
      <c r="C9" s="138">
        <f>BS!C18</f>
        <v>361</v>
      </c>
      <c r="D9" s="138">
        <f>BS!D18</f>
        <v>164</v>
      </c>
      <c r="E9" s="138">
        <f>BS!E18</f>
        <v>685</v>
      </c>
      <c r="F9" s="138"/>
      <c r="G9" s="138"/>
      <c r="H9" s="138"/>
      <c r="I9" s="138"/>
      <c r="J9" s="254"/>
      <c r="K9" s="254"/>
      <c r="L9" s="254"/>
      <c r="M9" s="254"/>
      <c r="N9" s="254"/>
    </row>
    <row r="10" spans="1:14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>
      <c r="A11" s="23" t="s">
        <v>236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>
      <c r="A12" s="23"/>
      <c r="B12" s="3" t="s">
        <v>31</v>
      </c>
      <c r="C12" s="270">
        <f>BS!C33</f>
        <v>264</v>
      </c>
      <c r="D12" s="270">
        <f>BS!D33</f>
        <v>82</v>
      </c>
      <c r="E12" s="270">
        <f>BS!E33</f>
        <v>82</v>
      </c>
      <c r="F12" s="270"/>
      <c r="G12" s="270"/>
      <c r="H12" s="270"/>
      <c r="I12" s="270"/>
      <c r="J12" s="254"/>
      <c r="K12" s="254"/>
      <c r="L12" s="254"/>
      <c r="M12" s="254"/>
      <c r="N12" s="254"/>
    </row>
    <row r="13" spans="1:14">
      <c r="A13" s="23"/>
      <c r="B13" s="3" t="s">
        <v>43</v>
      </c>
      <c r="C13" s="270">
        <f>BS!C34</f>
        <v>1067</v>
      </c>
      <c r="D13" s="270">
        <f>BS!D34</f>
        <v>1316</v>
      </c>
      <c r="E13" s="270">
        <f>BS!E34</f>
        <v>1375</v>
      </c>
      <c r="F13" s="270"/>
      <c r="G13" s="270"/>
      <c r="H13" s="270"/>
      <c r="I13" s="270"/>
      <c r="J13" s="254"/>
      <c r="K13" s="254"/>
      <c r="L13" s="254"/>
      <c r="M13" s="254"/>
      <c r="N13" s="254"/>
    </row>
    <row r="14" spans="1:14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3:14"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3:14"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3:14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3:14"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3:14"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3:14"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3:14"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3:14"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3:14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3:14"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3:14"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3:14"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3:14"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3:14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3:14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3:14"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</sheetData>
  <pageMargins left="0.7" right="0.7" top="0.75" bottom="0.75" header="0.3" footer="0.3"/>
  <pageSetup orientation="portrait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5"/>
  <cols>
    <col min="1" max="1" width="2.5703125" style="91" customWidth="1"/>
    <col min="2" max="2" width="43.28515625" style="91" customWidth="1"/>
    <col min="3" max="3" width="14.140625" style="91" hidden="1" customWidth="1"/>
    <col min="4" max="4" width="13.85546875" style="91" hidden="1" customWidth="1"/>
    <col min="5" max="5" width="10.42578125" style="91" hidden="1" customWidth="1"/>
    <col min="6" max="7" width="10" style="91" customWidth="1"/>
    <col min="8" max="8" width="10.5703125" style="91" customWidth="1"/>
    <col min="9" max="9" width="10.42578125" style="91" bestFit="1" customWidth="1"/>
    <col min="10" max="10" width="10.28515625" style="91" bestFit="1" customWidth="1"/>
    <col min="11" max="14" width="9.42578125" style="91" bestFit="1" customWidth="1"/>
    <col min="15" max="257" width="9.140625" style="91"/>
    <col min="258" max="258" width="37.5703125" style="91" customWidth="1"/>
    <col min="259" max="259" width="12.5703125" style="91" customWidth="1"/>
    <col min="260" max="268" width="13.42578125" style="91" customWidth="1"/>
    <col min="269" max="513" width="9.140625" style="91"/>
    <col min="514" max="514" width="37.5703125" style="91" customWidth="1"/>
    <col min="515" max="515" width="12.5703125" style="91" customWidth="1"/>
    <col min="516" max="524" width="13.42578125" style="91" customWidth="1"/>
    <col min="525" max="769" width="9.140625" style="91"/>
    <col min="770" max="770" width="37.5703125" style="91" customWidth="1"/>
    <col min="771" max="771" width="12.5703125" style="91" customWidth="1"/>
    <col min="772" max="780" width="13.42578125" style="91" customWidth="1"/>
    <col min="781" max="1025" width="9.140625" style="91"/>
    <col min="1026" max="1026" width="37.5703125" style="91" customWidth="1"/>
    <col min="1027" max="1027" width="12.5703125" style="91" customWidth="1"/>
    <col min="1028" max="1036" width="13.42578125" style="91" customWidth="1"/>
    <col min="1037" max="1281" width="9.140625" style="91"/>
    <col min="1282" max="1282" width="37.5703125" style="91" customWidth="1"/>
    <col min="1283" max="1283" width="12.5703125" style="91" customWidth="1"/>
    <col min="1284" max="1292" width="13.42578125" style="91" customWidth="1"/>
    <col min="1293" max="1537" width="9.140625" style="91"/>
    <col min="1538" max="1538" width="37.5703125" style="91" customWidth="1"/>
    <col min="1539" max="1539" width="12.5703125" style="91" customWidth="1"/>
    <col min="1540" max="1548" width="13.42578125" style="91" customWidth="1"/>
    <col min="1549" max="1793" width="9.140625" style="91"/>
    <col min="1794" max="1794" width="37.5703125" style="91" customWidth="1"/>
    <col min="1795" max="1795" width="12.5703125" style="91" customWidth="1"/>
    <col min="1796" max="1804" width="13.42578125" style="91" customWidth="1"/>
    <col min="1805" max="2049" width="9.140625" style="91"/>
    <col min="2050" max="2050" width="37.5703125" style="91" customWidth="1"/>
    <col min="2051" max="2051" width="12.5703125" style="91" customWidth="1"/>
    <col min="2052" max="2060" width="13.42578125" style="91" customWidth="1"/>
    <col min="2061" max="2305" width="9.140625" style="91"/>
    <col min="2306" max="2306" width="37.5703125" style="91" customWidth="1"/>
    <col min="2307" max="2307" width="12.5703125" style="91" customWidth="1"/>
    <col min="2308" max="2316" width="13.42578125" style="91" customWidth="1"/>
    <col min="2317" max="2561" width="9.140625" style="91"/>
    <col min="2562" max="2562" width="37.5703125" style="91" customWidth="1"/>
    <col min="2563" max="2563" width="12.5703125" style="91" customWidth="1"/>
    <col min="2564" max="2572" width="13.42578125" style="91" customWidth="1"/>
    <col min="2573" max="2817" width="9.140625" style="91"/>
    <col min="2818" max="2818" width="37.5703125" style="91" customWidth="1"/>
    <col min="2819" max="2819" width="12.5703125" style="91" customWidth="1"/>
    <col min="2820" max="2828" width="13.42578125" style="91" customWidth="1"/>
    <col min="2829" max="3073" width="9.140625" style="91"/>
    <col min="3074" max="3074" width="37.5703125" style="91" customWidth="1"/>
    <col min="3075" max="3075" width="12.5703125" style="91" customWidth="1"/>
    <col min="3076" max="3084" width="13.42578125" style="91" customWidth="1"/>
    <col min="3085" max="3329" width="9.140625" style="91"/>
    <col min="3330" max="3330" width="37.5703125" style="91" customWidth="1"/>
    <col min="3331" max="3331" width="12.5703125" style="91" customWidth="1"/>
    <col min="3332" max="3340" width="13.42578125" style="91" customWidth="1"/>
    <col min="3341" max="3585" width="9.140625" style="91"/>
    <col min="3586" max="3586" width="37.5703125" style="91" customWidth="1"/>
    <col min="3587" max="3587" width="12.5703125" style="91" customWidth="1"/>
    <col min="3588" max="3596" width="13.42578125" style="91" customWidth="1"/>
    <col min="3597" max="3841" width="9.140625" style="91"/>
    <col min="3842" max="3842" width="37.5703125" style="91" customWidth="1"/>
    <col min="3843" max="3843" width="12.5703125" style="91" customWidth="1"/>
    <col min="3844" max="3852" width="13.42578125" style="91" customWidth="1"/>
    <col min="3853" max="4097" width="9.140625" style="91"/>
    <col min="4098" max="4098" width="37.5703125" style="91" customWidth="1"/>
    <col min="4099" max="4099" width="12.5703125" style="91" customWidth="1"/>
    <col min="4100" max="4108" width="13.42578125" style="91" customWidth="1"/>
    <col min="4109" max="4353" width="9.140625" style="91"/>
    <col min="4354" max="4354" width="37.5703125" style="91" customWidth="1"/>
    <col min="4355" max="4355" width="12.5703125" style="91" customWidth="1"/>
    <col min="4356" max="4364" width="13.42578125" style="91" customWidth="1"/>
    <col min="4365" max="4609" width="9.140625" style="91"/>
    <col min="4610" max="4610" width="37.5703125" style="91" customWidth="1"/>
    <col min="4611" max="4611" width="12.5703125" style="91" customWidth="1"/>
    <col min="4612" max="4620" width="13.42578125" style="91" customWidth="1"/>
    <col min="4621" max="4865" width="9.140625" style="91"/>
    <col min="4866" max="4866" width="37.5703125" style="91" customWidth="1"/>
    <col min="4867" max="4867" width="12.5703125" style="91" customWidth="1"/>
    <col min="4868" max="4876" width="13.42578125" style="91" customWidth="1"/>
    <col min="4877" max="5121" width="9.140625" style="91"/>
    <col min="5122" max="5122" width="37.5703125" style="91" customWidth="1"/>
    <col min="5123" max="5123" width="12.5703125" style="91" customWidth="1"/>
    <col min="5124" max="5132" width="13.42578125" style="91" customWidth="1"/>
    <col min="5133" max="5377" width="9.140625" style="91"/>
    <col min="5378" max="5378" width="37.5703125" style="91" customWidth="1"/>
    <col min="5379" max="5379" width="12.5703125" style="91" customWidth="1"/>
    <col min="5380" max="5388" width="13.42578125" style="91" customWidth="1"/>
    <col min="5389" max="5633" width="9.140625" style="91"/>
    <col min="5634" max="5634" width="37.5703125" style="91" customWidth="1"/>
    <col min="5635" max="5635" width="12.5703125" style="91" customWidth="1"/>
    <col min="5636" max="5644" width="13.42578125" style="91" customWidth="1"/>
    <col min="5645" max="5889" width="9.140625" style="91"/>
    <col min="5890" max="5890" width="37.5703125" style="91" customWidth="1"/>
    <col min="5891" max="5891" width="12.5703125" style="91" customWidth="1"/>
    <col min="5892" max="5900" width="13.42578125" style="91" customWidth="1"/>
    <col min="5901" max="6145" width="9.140625" style="91"/>
    <col min="6146" max="6146" width="37.5703125" style="91" customWidth="1"/>
    <col min="6147" max="6147" width="12.5703125" style="91" customWidth="1"/>
    <col min="6148" max="6156" width="13.42578125" style="91" customWidth="1"/>
    <col min="6157" max="6401" width="9.140625" style="91"/>
    <col min="6402" max="6402" width="37.5703125" style="91" customWidth="1"/>
    <col min="6403" max="6403" width="12.5703125" style="91" customWidth="1"/>
    <col min="6404" max="6412" width="13.42578125" style="91" customWidth="1"/>
    <col min="6413" max="6657" width="9.140625" style="91"/>
    <col min="6658" max="6658" width="37.5703125" style="91" customWidth="1"/>
    <col min="6659" max="6659" width="12.5703125" style="91" customWidth="1"/>
    <col min="6660" max="6668" width="13.42578125" style="91" customWidth="1"/>
    <col min="6669" max="6913" width="9.140625" style="91"/>
    <col min="6914" max="6914" width="37.5703125" style="91" customWidth="1"/>
    <col min="6915" max="6915" width="12.5703125" style="91" customWidth="1"/>
    <col min="6916" max="6924" width="13.42578125" style="91" customWidth="1"/>
    <col min="6925" max="7169" width="9.140625" style="91"/>
    <col min="7170" max="7170" width="37.5703125" style="91" customWidth="1"/>
    <col min="7171" max="7171" width="12.5703125" style="91" customWidth="1"/>
    <col min="7172" max="7180" width="13.42578125" style="91" customWidth="1"/>
    <col min="7181" max="7425" width="9.140625" style="91"/>
    <col min="7426" max="7426" width="37.5703125" style="91" customWidth="1"/>
    <col min="7427" max="7427" width="12.5703125" style="91" customWidth="1"/>
    <col min="7428" max="7436" width="13.42578125" style="91" customWidth="1"/>
    <col min="7437" max="7681" width="9.140625" style="91"/>
    <col min="7682" max="7682" width="37.5703125" style="91" customWidth="1"/>
    <col min="7683" max="7683" width="12.5703125" style="91" customWidth="1"/>
    <col min="7684" max="7692" width="13.42578125" style="91" customWidth="1"/>
    <col min="7693" max="7937" width="9.140625" style="91"/>
    <col min="7938" max="7938" width="37.5703125" style="91" customWidth="1"/>
    <col min="7939" max="7939" width="12.5703125" style="91" customWidth="1"/>
    <col min="7940" max="7948" width="13.42578125" style="91" customWidth="1"/>
    <col min="7949" max="8193" width="9.140625" style="91"/>
    <col min="8194" max="8194" width="37.5703125" style="91" customWidth="1"/>
    <col min="8195" max="8195" width="12.5703125" style="91" customWidth="1"/>
    <col min="8196" max="8204" width="13.42578125" style="91" customWidth="1"/>
    <col min="8205" max="8449" width="9.140625" style="91"/>
    <col min="8450" max="8450" width="37.5703125" style="91" customWidth="1"/>
    <col min="8451" max="8451" width="12.5703125" style="91" customWidth="1"/>
    <col min="8452" max="8460" width="13.42578125" style="91" customWidth="1"/>
    <col min="8461" max="8705" width="9.140625" style="91"/>
    <col min="8706" max="8706" width="37.5703125" style="91" customWidth="1"/>
    <col min="8707" max="8707" width="12.5703125" style="91" customWidth="1"/>
    <col min="8708" max="8716" width="13.42578125" style="91" customWidth="1"/>
    <col min="8717" max="8961" width="9.140625" style="91"/>
    <col min="8962" max="8962" width="37.5703125" style="91" customWidth="1"/>
    <col min="8963" max="8963" width="12.5703125" style="91" customWidth="1"/>
    <col min="8964" max="8972" width="13.42578125" style="91" customWidth="1"/>
    <col min="8973" max="9217" width="9.140625" style="91"/>
    <col min="9218" max="9218" width="37.5703125" style="91" customWidth="1"/>
    <col min="9219" max="9219" width="12.5703125" style="91" customWidth="1"/>
    <col min="9220" max="9228" width="13.42578125" style="91" customWidth="1"/>
    <col min="9229" max="9473" width="9.140625" style="91"/>
    <col min="9474" max="9474" width="37.5703125" style="91" customWidth="1"/>
    <col min="9475" max="9475" width="12.5703125" style="91" customWidth="1"/>
    <col min="9476" max="9484" width="13.42578125" style="91" customWidth="1"/>
    <col min="9485" max="9729" width="9.140625" style="91"/>
    <col min="9730" max="9730" width="37.5703125" style="91" customWidth="1"/>
    <col min="9731" max="9731" width="12.5703125" style="91" customWidth="1"/>
    <col min="9732" max="9740" width="13.42578125" style="91" customWidth="1"/>
    <col min="9741" max="9985" width="9.140625" style="91"/>
    <col min="9986" max="9986" width="37.5703125" style="91" customWidth="1"/>
    <col min="9987" max="9987" width="12.5703125" style="91" customWidth="1"/>
    <col min="9988" max="9996" width="13.42578125" style="91" customWidth="1"/>
    <col min="9997" max="10241" width="9.140625" style="91"/>
    <col min="10242" max="10242" width="37.5703125" style="91" customWidth="1"/>
    <col min="10243" max="10243" width="12.5703125" style="91" customWidth="1"/>
    <col min="10244" max="10252" width="13.42578125" style="91" customWidth="1"/>
    <col min="10253" max="10497" width="9.140625" style="91"/>
    <col min="10498" max="10498" width="37.5703125" style="91" customWidth="1"/>
    <col min="10499" max="10499" width="12.5703125" style="91" customWidth="1"/>
    <col min="10500" max="10508" width="13.42578125" style="91" customWidth="1"/>
    <col min="10509" max="10753" width="9.140625" style="91"/>
    <col min="10754" max="10754" width="37.5703125" style="91" customWidth="1"/>
    <col min="10755" max="10755" width="12.5703125" style="91" customWidth="1"/>
    <col min="10756" max="10764" width="13.42578125" style="91" customWidth="1"/>
    <col min="10765" max="11009" width="9.140625" style="91"/>
    <col min="11010" max="11010" width="37.5703125" style="91" customWidth="1"/>
    <col min="11011" max="11011" width="12.5703125" style="91" customWidth="1"/>
    <col min="11012" max="11020" width="13.42578125" style="91" customWidth="1"/>
    <col min="11021" max="11265" width="9.140625" style="91"/>
    <col min="11266" max="11266" width="37.5703125" style="91" customWidth="1"/>
    <col min="11267" max="11267" width="12.5703125" style="91" customWidth="1"/>
    <col min="11268" max="11276" width="13.42578125" style="91" customWidth="1"/>
    <col min="11277" max="11521" width="9.140625" style="91"/>
    <col min="11522" max="11522" width="37.5703125" style="91" customWidth="1"/>
    <col min="11523" max="11523" width="12.5703125" style="91" customWidth="1"/>
    <col min="11524" max="11532" width="13.42578125" style="91" customWidth="1"/>
    <col min="11533" max="11777" width="9.140625" style="91"/>
    <col min="11778" max="11778" width="37.5703125" style="91" customWidth="1"/>
    <col min="11779" max="11779" width="12.5703125" style="91" customWidth="1"/>
    <col min="11780" max="11788" width="13.42578125" style="91" customWidth="1"/>
    <col min="11789" max="12033" width="9.140625" style="91"/>
    <col min="12034" max="12034" width="37.5703125" style="91" customWidth="1"/>
    <col min="12035" max="12035" width="12.5703125" style="91" customWidth="1"/>
    <col min="12036" max="12044" width="13.42578125" style="91" customWidth="1"/>
    <col min="12045" max="12289" width="9.140625" style="91"/>
    <col min="12290" max="12290" width="37.5703125" style="91" customWidth="1"/>
    <col min="12291" max="12291" width="12.5703125" style="91" customWidth="1"/>
    <col min="12292" max="12300" width="13.42578125" style="91" customWidth="1"/>
    <col min="12301" max="12545" width="9.140625" style="91"/>
    <col min="12546" max="12546" width="37.5703125" style="91" customWidth="1"/>
    <col min="12547" max="12547" width="12.5703125" style="91" customWidth="1"/>
    <col min="12548" max="12556" width="13.42578125" style="91" customWidth="1"/>
    <col min="12557" max="12801" width="9.140625" style="91"/>
    <col min="12802" max="12802" width="37.5703125" style="91" customWidth="1"/>
    <col min="12803" max="12803" width="12.5703125" style="91" customWidth="1"/>
    <col min="12804" max="12812" width="13.42578125" style="91" customWidth="1"/>
    <col min="12813" max="13057" width="9.140625" style="91"/>
    <col min="13058" max="13058" width="37.5703125" style="91" customWidth="1"/>
    <col min="13059" max="13059" width="12.5703125" style="91" customWidth="1"/>
    <col min="13060" max="13068" width="13.42578125" style="91" customWidth="1"/>
    <col min="13069" max="13313" width="9.140625" style="91"/>
    <col min="13314" max="13314" width="37.5703125" style="91" customWidth="1"/>
    <col min="13315" max="13315" width="12.5703125" style="91" customWidth="1"/>
    <col min="13316" max="13324" width="13.42578125" style="91" customWidth="1"/>
    <col min="13325" max="13569" width="9.140625" style="91"/>
    <col min="13570" max="13570" width="37.5703125" style="91" customWidth="1"/>
    <col min="13571" max="13571" width="12.5703125" style="91" customWidth="1"/>
    <col min="13572" max="13580" width="13.42578125" style="91" customWidth="1"/>
    <col min="13581" max="13825" width="9.140625" style="91"/>
    <col min="13826" max="13826" width="37.5703125" style="91" customWidth="1"/>
    <col min="13827" max="13827" width="12.5703125" style="91" customWidth="1"/>
    <col min="13828" max="13836" width="13.42578125" style="91" customWidth="1"/>
    <col min="13837" max="14081" width="9.140625" style="91"/>
    <col min="14082" max="14082" width="37.5703125" style="91" customWidth="1"/>
    <col min="14083" max="14083" width="12.5703125" style="91" customWidth="1"/>
    <col min="14084" max="14092" width="13.42578125" style="91" customWidth="1"/>
    <col min="14093" max="14337" width="9.140625" style="91"/>
    <col min="14338" max="14338" width="37.5703125" style="91" customWidth="1"/>
    <col min="14339" max="14339" width="12.5703125" style="91" customWidth="1"/>
    <col min="14340" max="14348" width="13.42578125" style="91" customWidth="1"/>
    <col min="14349" max="14593" width="9.140625" style="91"/>
    <col min="14594" max="14594" width="37.5703125" style="91" customWidth="1"/>
    <col min="14595" max="14595" width="12.5703125" style="91" customWidth="1"/>
    <col min="14596" max="14604" width="13.42578125" style="91" customWidth="1"/>
    <col min="14605" max="14849" width="9.140625" style="91"/>
    <col min="14850" max="14850" width="37.5703125" style="91" customWidth="1"/>
    <col min="14851" max="14851" width="12.5703125" style="91" customWidth="1"/>
    <col min="14852" max="14860" width="13.42578125" style="91" customWidth="1"/>
    <col min="14861" max="15105" width="9.140625" style="91"/>
    <col min="15106" max="15106" width="37.5703125" style="91" customWidth="1"/>
    <col min="15107" max="15107" width="12.5703125" style="91" customWidth="1"/>
    <col min="15108" max="15116" width="13.42578125" style="91" customWidth="1"/>
    <col min="15117" max="15361" width="9.140625" style="91"/>
    <col min="15362" max="15362" width="37.5703125" style="91" customWidth="1"/>
    <col min="15363" max="15363" width="12.5703125" style="91" customWidth="1"/>
    <col min="15364" max="15372" width="13.42578125" style="91" customWidth="1"/>
    <col min="15373" max="15617" width="9.140625" style="91"/>
    <col min="15618" max="15618" width="37.5703125" style="91" customWidth="1"/>
    <col min="15619" max="15619" width="12.5703125" style="91" customWidth="1"/>
    <col min="15620" max="15628" width="13.42578125" style="91" customWidth="1"/>
    <col min="15629" max="15873" width="9.140625" style="91"/>
    <col min="15874" max="15874" width="37.5703125" style="91" customWidth="1"/>
    <col min="15875" max="15875" width="12.5703125" style="91" customWidth="1"/>
    <col min="15876" max="15884" width="13.42578125" style="91" customWidth="1"/>
    <col min="15885" max="16129" width="9.140625" style="91"/>
    <col min="16130" max="16130" width="37.5703125" style="91" customWidth="1"/>
    <col min="16131" max="16131" width="12.5703125" style="91" customWidth="1"/>
    <col min="16132" max="16140" width="13.42578125" style="91" customWidth="1"/>
    <col min="16141" max="16384" width="9.140625" style="91"/>
  </cols>
  <sheetData>
    <row r="1" spans="1:14" s="56" customFormat="1" ht="23.25">
      <c r="A1" s="22" t="str">
        <f>IS!A1</f>
        <v>Colgate-Palmolive Company</v>
      </c>
      <c r="F1" s="58"/>
      <c r="G1" s="58"/>
      <c r="H1" s="57"/>
    </row>
    <row r="2" spans="1:14" s="23" customFormat="1" ht="14.25"/>
    <row r="3" spans="1:14" s="23" customFormat="1" ht="20.25">
      <c r="A3" s="1" t="s">
        <v>194</v>
      </c>
    </row>
    <row r="4" spans="1:14" s="23" customFormat="1" ht="14.25"/>
    <row r="5" spans="1:14" s="56" customFormat="1" ht="15.75" thickBot="1">
      <c r="B5" s="63"/>
      <c r="C5" s="62">
        <f>BS!C5</f>
        <v>39447</v>
      </c>
      <c r="D5" s="62">
        <f>BS!D5</f>
        <v>39813</v>
      </c>
      <c r="E5" s="62">
        <f>BS!E5</f>
        <v>40178</v>
      </c>
      <c r="F5" s="62">
        <f>BS!F5</f>
        <v>40543</v>
      </c>
      <c r="G5" s="62">
        <f>BS!G5</f>
        <v>40908</v>
      </c>
      <c r="H5" s="62">
        <f>BS!H5</f>
        <v>41274</v>
      </c>
      <c r="I5" s="62">
        <f>BS!I5</f>
        <v>41639</v>
      </c>
      <c r="J5" s="62">
        <f>BS!J5</f>
        <v>42004</v>
      </c>
      <c r="K5" s="62">
        <f>BS!K5</f>
        <v>42369</v>
      </c>
      <c r="L5" s="62">
        <f>BS!L5</f>
        <v>42735</v>
      </c>
      <c r="M5" s="62">
        <f>BS!M5</f>
        <v>43100</v>
      </c>
      <c r="N5" s="62">
        <f>BS!N5</f>
        <v>43465</v>
      </c>
    </row>
    <row r="6" spans="1:14">
      <c r="B6" s="23" t="s">
        <v>138</v>
      </c>
      <c r="C6" s="274"/>
      <c r="D6" s="274"/>
      <c r="E6" s="274"/>
      <c r="F6" s="274"/>
      <c r="G6" s="274"/>
      <c r="H6" s="274"/>
      <c r="I6" s="274"/>
      <c r="J6" s="285"/>
      <c r="K6" s="285"/>
      <c r="L6" s="285"/>
      <c r="M6" s="285"/>
      <c r="N6" s="285"/>
    </row>
    <row r="7" spans="1:14">
      <c r="B7" s="23" t="s">
        <v>139</v>
      </c>
      <c r="C7" s="274"/>
      <c r="D7" s="274"/>
      <c r="E7" s="274"/>
      <c r="F7" s="274"/>
      <c r="G7" s="274"/>
      <c r="H7" s="274"/>
      <c r="I7" s="274"/>
      <c r="J7" s="286"/>
      <c r="K7" s="286"/>
      <c r="L7" s="286"/>
      <c r="M7" s="286"/>
      <c r="N7" s="286"/>
    </row>
    <row r="8" spans="1:14">
      <c r="B8" s="23" t="s">
        <v>140</v>
      </c>
      <c r="C8" s="275"/>
      <c r="D8" s="275"/>
      <c r="E8" s="275"/>
      <c r="F8" s="275"/>
      <c r="G8" s="275"/>
      <c r="H8" s="275"/>
      <c r="I8" s="275"/>
      <c r="J8" s="154"/>
      <c r="K8" s="154"/>
      <c r="L8" s="154"/>
      <c r="M8" s="154"/>
      <c r="N8" s="154"/>
    </row>
    <row r="9" spans="1:14">
      <c r="B9" s="23" t="s">
        <v>141</v>
      </c>
      <c r="C9" s="275"/>
      <c r="D9" s="275"/>
      <c r="E9" s="275"/>
      <c r="F9" s="275"/>
      <c r="G9" s="275"/>
      <c r="H9" s="275"/>
      <c r="I9" s="275"/>
      <c r="J9" s="154"/>
      <c r="K9" s="154"/>
      <c r="L9" s="154"/>
      <c r="M9" s="154"/>
      <c r="N9" s="154"/>
    </row>
    <row r="10" spans="1:14">
      <c r="B10" s="23" t="s">
        <v>142</v>
      </c>
      <c r="C10" s="275"/>
      <c r="D10" s="275"/>
      <c r="E10" s="275"/>
      <c r="F10" s="275"/>
      <c r="G10" s="275"/>
      <c r="H10" s="275"/>
      <c r="I10" s="275"/>
      <c r="J10" s="154"/>
      <c r="K10" s="154"/>
      <c r="L10" s="154"/>
      <c r="M10" s="154"/>
      <c r="N10" s="154"/>
    </row>
    <row r="11" spans="1:14">
      <c r="B11" s="23" t="s">
        <v>143</v>
      </c>
      <c r="C11" s="154">
        <f>BS!C47</f>
        <v>2396</v>
      </c>
      <c r="D11" s="154">
        <f>BS!D47</f>
        <v>2044</v>
      </c>
      <c r="E11" s="154">
        <f>BS!E47</f>
        <v>3257</v>
      </c>
      <c r="F11" s="154"/>
      <c r="G11" s="154"/>
      <c r="H11" s="154"/>
      <c r="I11" s="154"/>
      <c r="J11" s="154"/>
      <c r="K11" s="154"/>
      <c r="L11" s="154"/>
      <c r="M11" s="154"/>
      <c r="N11" s="154"/>
    </row>
    <row r="12" spans="1:14">
      <c r="B12" s="23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5"/>
      <c r="N12" s="155"/>
    </row>
    <row r="13" spans="1:14">
      <c r="B13" s="92" t="s">
        <v>144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5"/>
      <c r="N13" s="155"/>
    </row>
    <row r="14" spans="1:14">
      <c r="B14" s="23" t="s">
        <v>145</v>
      </c>
      <c r="C14" s="273">
        <f>IS!C21</f>
        <v>1.6</v>
      </c>
      <c r="D14" s="273">
        <f>IS!D21</f>
        <v>1.83</v>
      </c>
      <c r="E14" s="273">
        <f>IS!E21</f>
        <v>2.1850000000000001</v>
      </c>
      <c r="F14" s="273"/>
      <c r="G14" s="273"/>
      <c r="H14" s="273"/>
      <c r="I14" s="273"/>
      <c r="J14" s="273"/>
      <c r="K14" s="273"/>
      <c r="L14" s="273"/>
      <c r="M14" s="273"/>
      <c r="N14" s="273"/>
    </row>
    <row r="15" spans="1:14">
      <c r="B15" s="23" t="s">
        <v>146</v>
      </c>
      <c r="C15" s="157"/>
      <c r="D15" s="157"/>
      <c r="E15" s="157"/>
      <c r="F15" s="276"/>
      <c r="G15" s="289"/>
      <c r="H15" s="289"/>
      <c r="I15" s="289"/>
      <c r="J15" s="290"/>
      <c r="K15" s="290"/>
      <c r="L15" s="290"/>
      <c r="M15" s="290"/>
      <c r="N15" s="290"/>
    </row>
    <row r="16" spans="1:14">
      <c r="B16" s="23" t="s">
        <v>237</v>
      </c>
      <c r="C16" s="277"/>
      <c r="D16" s="277"/>
      <c r="E16" s="277"/>
      <c r="F16" s="11"/>
      <c r="G16" s="11"/>
      <c r="H16" s="11"/>
      <c r="I16" s="11"/>
      <c r="J16" s="11"/>
      <c r="K16" s="11"/>
      <c r="L16" s="11"/>
      <c r="M16" s="11"/>
      <c r="N16" s="11"/>
    </row>
    <row r="17" spans="2:15">
      <c r="B17" s="23" t="s">
        <v>147</v>
      </c>
      <c r="C17" s="278"/>
      <c r="D17" s="278"/>
      <c r="E17" s="278"/>
      <c r="F17" s="279"/>
      <c r="G17" s="288"/>
      <c r="H17" s="288"/>
      <c r="I17" s="288"/>
      <c r="J17" s="291"/>
      <c r="K17" s="291"/>
      <c r="L17" s="291"/>
      <c r="M17" s="291"/>
      <c r="N17" s="291"/>
    </row>
    <row r="18" spans="2:15">
      <c r="B18" s="23" t="s">
        <v>148</v>
      </c>
      <c r="C18" s="281"/>
      <c r="D18" s="281"/>
      <c r="E18" s="281"/>
      <c r="F18" s="282"/>
      <c r="G18" s="282"/>
      <c r="H18" s="282"/>
      <c r="I18" s="282"/>
      <c r="J18" s="292"/>
      <c r="K18" s="292"/>
      <c r="L18" s="292"/>
      <c r="M18" s="292"/>
      <c r="N18" s="292"/>
      <c r="O18"/>
    </row>
    <row r="19" spans="2:15">
      <c r="B19" s="23"/>
      <c r="C19" s="157"/>
      <c r="D19" s="157"/>
      <c r="E19" s="157"/>
      <c r="F19" s="280"/>
      <c r="G19" s="280"/>
      <c r="H19" s="280"/>
      <c r="I19" s="280"/>
      <c r="J19" s="280"/>
      <c r="K19" s="280"/>
      <c r="L19" s="280"/>
      <c r="M19" s="287"/>
      <c r="N19" s="287"/>
    </row>
    <row r="20" spans="2:15">
      <c r="B20" s="92" t="s">
        <v>149</v>
      </c>
      <c r="C20" s="157"/>
      <c r="D20" s="157"/>
      <c r="E20" s="157"/>
      <c r="F20" s="280"/>
      <c r="G20" s="280"/>
      <c r="H20" s="280"/>
      <c r="I20" s="280"/>
      <c r="J20" s="280"/>
      <c r="K20" s="280"/>
      <c r="L20" s="280"/>
      <c r="M20" s="287"/>
      <c r="N20" s="287"/>
    </row>
    <row r="21" spans="2:15">
      <c r="B21" s="23" t="s">
        <v>150</v>
      </c>
      <c r="C21" s="283"/>
      <c r="D21" s="283"/>
      <c r="E21" s="283"/>
      <c r="F21" s="276"/>
      <c r="G21" s="271"/>
      <c r="H21" s="271"/>
      <c r="I21" s="271"/>
      <c r="J21" s="271"/>
      <c r="K21" s="295"/>
      <c r="L21" s="295"/>
      <c r="M21" s="296"/>
      <c r="N21" s="296"/>
    </row>
    <row r="22" spans="2:15">
      <c r="B22" s="23" t="s">
        <v>151</v>
      </c>
      <c r="C22" s="277"/>
      <c r="D22" s="277"/>
      <c r="E22" s="277"/>
      <c r="F22" s="284"/>
      <c r="G22" s="293"/>
      <c r="H22" s="293"/>
      <c r="I22" s="293"/>
      <c r="J22" s="298"/>
      <c r="K22" s="297"/>
      <c r="L22" s="297"/>
      <c r="M22" s="296"/>
      <c r="N22" s="296"/>
    </row>
    <row r="23" spans="2:15">
      <c r="B23" s="23" t="s">
        <v>142</v>
      </c>
      <c r="C23" s="281"/>
      <c r="D23" s="281"/>
      <c r="E23" s="281"/>
      <c r="F23" s="282"/>
      <c r="G23" s="282"/>
      <c r="H23" s="282"/>
      <c r="I23" s="282"/>
      <c r="J23" s="293"/>
      <c r="K23" s="297"/>
      <c r="L23" s="297"/>
      <c r="M23" s="296"/>
      <c r="N23" s="296"/>
    </row>
    <row r="24" spans="2:15">
      <c r="B24" s="23"/>
      <c r="C24" s="157"/>
      <c r="D24" s="157"/>
      <c r="E24" s="157"/>
      <c r="F24" s="280"/>
      <c r="G24" s="280"/>
      <c r="H24" s="280"/>
      <c r="I24" s="280"/>
      <c r="J24" s="280"/>
      <c r="K24" s="280"/>
      <c r="L24" s="280"/>
      <c r="M24" s="287"/>
      <c r="N24" s="287"/>
    </row>
    <row r="25" spans="2:15">
      <c r="B25" s="23" t="s">
        <v>226</v>
      </c>
      <c r="C25" s="157"/>
      <c r="D25" s="157"/>
      <c r="E25" s="157"/>
      <c r="F25" s="280"/>
      <c r="G25" s="294"/>
      <c r="H25" s="294"/>
      <c r="I25" s="294"/>
      <c r="J25" s="299"/>
      <c r="K25" s="299"/>
      <c r="L25" s="299"/>
      <c r="M25" s="299"/>
      <c r="N25" s="299"/>
    </row>
    <row r="26" spans="2:15">
      <c r="B26" s="23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5"/>
      <c r="N26" s="155"/>
    </row>
    <row r="27" spans="2:15" s="303" customFormat="1" hidden="1">
      <c r="B27" s="300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2"/>
      <c r="N27" s="302"/>
    </row>
    <row r="28" spans="2:15" s="303" customFormat="1" hidden="1">
      <c r="B28" s="300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2"/>
      <c r="N28" s="302"/>
    </row>
    <row r="29" spans="2:15">
      <c r="B29" s="92" t="s">
        <v>152</v>
      </c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5"/>
      <c r="N29" s="155"/>
    </row>
    <row r="30" spans="2:15">
      <c r="B30" s="23" t="s">
        <v>153</v>
      </c>
      <c r="C30" s="278"/>
      <c r="D30" s="278"/>
      <c r="E30" s="278"/>
      <c r="F30" s="157"/>
      <c r="G30" s="271"/>
      <c r="H30" s="271"/>
      <c r="I30" s="271"/>
      <c r="J30" s="157"/>
      <c r="K30" s="157"/>
      <c r="L30" s="157"/>
      <c r="M30" s="157"/>
      <c r="N30" s="157"/>
    </row>
    <row r="31" spans="2:15">
      <c r="B31" s="23" t="s">
        <v>139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</row>
    <row r="32" spans="2:15">
      <c r="B32" s="23" t="s">
        <v>154</v>
      </c>
      <c r="C32" s="157"/>
      <c r="D32" s="157"/>
      <c r="E32" s="157"/>
      <c r="F32" s="283"/>
      <c r="G32" s="145"/>
      <c r="H32" s="145"/>
      <c r="I32" s="145"/>
      <c r="J32" s="199"/>
      <c r="K32" s="199"/>
      <c r="L32" s="199"/>
      <c r="M32" s="199"/>
      <c r="N32" s="199"/>
    </row>
    <row r="34" spans="2:5">
      <c r="E34" t="s">
        <v>155</v>
      </c>
    </row>
    <row r="47" spans="2:5">
      <c r="B47" s="229" t="s">
        <v>214</v>
      </c>
    </row>
    <row r="50" spans="2:4">
      <c r="B50" s="176" t="s">
        <v>215</v>
      </c>
      <c r="C50" s="176" t="s">
        <v>216</v>
      </c>
      <c r="D50" s="177"/>
    </row>
    <row r="51" spans="2:4">
      <c r="B51" s="176" t="s">
        <v>215</v>
      </c>
      <c r="C51" s="176" t="s">
        <v>217</v>
      </c>
      <c r="D51" s="176" t="s">
        <v>218</v>
      </c>
    </row>
    <row r="52" spans="2:4">
      <c r="B52" s="176" t="s">
        <v>219</v>
      </c>
      <c r="C52" s="230">
        <v>989700934</v>
      </c>
      <c r="D52" s="230">
        <v>476005426</v>
      </c>
    </row>
    <row r="53" spans="2:4">
      <c r="B53" s="177"/>
      <c r="C53" s="177"/>
      <c r="D53" s="177"/>
    </row>
    <row r="54" spans="2:4">
      <c r="B54" s="176" t="s">
        <v>220</v>
      </c>
      <c r="C54" s="230">
        <v>-42641872</v>
      </c>
      <c r="D54" s="230">
        <v>42641872</v>
      </c>
    </row>
    <row r="55" spans="2:4">
      <c r="B55" s="176" t="s">
        <v>221</v>
      </c>
      <c r="C55" s="230">
        <v>11517758</v>
      </c>
      <c r="D55" s="230">
        <v>-11517758</v>
      </c>
    </row>
    <row r="56" spans="2:4">
      <c r="B56" s="176" t="s">
        <v>222</v>
      </c>
      <c r="C56" s="230">
        <v>1459330</v>
      </c>
      <c r="D56" s="230">
        <v>-1459330</v>
      </c>
    </row>
    <row r="57" spans="2:4">
      <c r="B57" s="179" t="s">
        <v>223</v>
      </c>
      <c r="C57" s="231">
        <f>SUM(C52:C56)</f>
        <v>960036150</v>
      </c>
      <c r="D57" s="231">
        <f>SUM(D52:D56)</f>
        <v>505670210</v>
      </c>
    </row>
    <row r="58" spans="2:4">
      <c r="B58" s="177"/>
      <c r="C58" s="177"/>
      <c r="D58" s="177"/>
    </row>
    <row r="59" spans="2:4">
      <c r="B59" s="176" t="s">
        <v>220</v>
      </c>
      <c r="C59" s="230">
        <v>-38730602</v>
      </c>
      <c r="D59" s="230">
        <v>38730602</v>
      </c>
    </row>
    <row r="60" spans="2:4">
      <c r="B60" s="176" t="s">
        <v>221</v>
      </c>
      <c r="C60" s="230">
        <v>12217230</v>
      </c>
      <c r="D60" s="230">
        <v>-12217230</v>
      </c>
    </row>
    <row r="61" spans="2:4">
      <c r="B61" s="176" t="s">
        <v>222</v>
      </c>
      <c r="C61" s="230">
        <v>2205898</v>
      </c>
      <c r="D61" s="230">
        <v>-2205898</v>
      </c>
    </row>
    <row r="62" spans="2:4">
      <c r="B62" s="179" t="s">
        <v>224</v>
      </c>
      <c r="C62" s="231">
        <f>SUM(C57:C61)</f>
        <v>935728676</v>
      </c>
      <c r="D62" s="231">
        <v>529977684</v>
      </c>
    </row>
    <row r="63" spans="2:4">
      <c r="B63" s="177"/>
      <c r="C63" s="177"/>
      <c r="D63" s="177"/>
    </row>
    <row r="64" spans="2:4">
      <c r="B64" s="176" t="s">
        <v>220</v>
      </c>
      <c r="C64" s="230">
        <v>-25573317</v>
      </c>
      <c r="D64" s="230">
        <v>25573317</v>
      </c>
    </row>
    <row r="65" spans="2:4">
      <c r="B65" s="176" t="s">
        <v>221</v>
      </c>
      <c r="C65" s="230">
        <v>7883834</v>
      </c>
      <c r="D65" s="230">
        <v>-7883834</v>
      </c>
    </row>
    <row r="66" spans="2:4">
      <c r="B66" s="176" t="s">
        <v>222</v>
      </c>
      <c r="C66" s="230">
        <v>1907382</v>
      </c>
      <c r="D66" s="230">
        <v>-1907382</v>
      </c>
    </row>
    <row r="67" spans="2:4">
      <c r="B67" s="179" t="s">
        <v>225</v>
      </c>
      <c r="C67" s="231">
        <f>SUM(C62:C66)</f>
        <v>919946575</v>
      </c>
      <c r="D67" s="231">
        <v>545759785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Cover</vt:lpstr>
      <vt:lpstr>IS</vt:lpstr>
      <vt:lpstr>BS</vt:lpstr>
      <vt:lpstr>CF</vt:lpstr>
      <vt:lpstr>Dep Capex </vt:lpstr>
      <vt:lpstr>Amort Intangible</vt:lpstr>
      <vt:lpstr>Working Capital</vt:lpstr>
      <vt:lpstr>Other Long Term Asset Liability</vt:lpstr>
      <vt:lpstr>Shareholders Equity</vt:lpstr>
      <vt:lpstr>Shares Outstanding </vt:lpstr>
      <vt:lpstr>Debt</vt:lpstr>
    </vt:vector>
  </TitlesOfParts>
  <Company>rise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rise</dc:creator>
  <cp:lastModifiedBy>Тамара Теплова</cp:lastModifiedBy>
  <dcterms:created xsi:type="dcterms:W3CDTF">2013-06-17T08:47:06Z</dcterms:created>
  <dcterms:modified xsi:type="dcterms:W3CDTF">2021-01-27T15:27:43Z</dcterms:modified>
</cp:coreProperties>
</file>