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0" windowWidth="17205" windowHeight="8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<sst xmlns="http://schemas.openxmlformats.org/spreadsheetml/2006/main" count="103" uniqueCount="102">
  <si>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Дата</t>
  </si>
  <si>
    <t>31.03.2008</t>
  </si>
  <si>
    <t>Значение индекса ММВБ</t>
  </si>
  <si>
    <t>28.12.2012</t>
  </si>
  <si>
    <t>30.11.2012</t>
  </si>
  <si>
    <t>31.10.2012</t>
  </si>
  <si>
    <t>28.09.2012</t>
  </si>
  <si>
    <t>31.08.2012</t>
  </si>
  <si>
    <t>31.07.2012</t>
  </si>
  <si>
    <t>29.06.2012</t>
  </si>
  <si>
    <t>31.05.2012</t>
  </si>
  <si>
    <t>28.04.2012</t>
  </si>
  <si>
    <t>30.03.2012</t>
  </si>
  <si>
    <t>29.02.2012</t>
  </si>
  <si>
    <t>31.01.2012</t>
  </si>
  <si>
    <t>30.12.2011</t>
  </si>
  <si>
    <t>30.11.2011</t>
  </si>
  <si>
    <t>31.10.2011</t>
  </si>
  <si>
    <t>30.09.2011</t>
  </si>
  <si>
    <t>31.08.2011</t>
  </si>
  <si>
    <t>29.07.2011</t>
  </si>
  <si>
    <t>30.06.2011</t>
  </si>
  <si>
    <t>31.05.2011</t>
  </si>
  <si>
    <t>29.04.2011</t>
  </si>
  <si>
    <t>31.03.2011</t>
  </si>
  <si>
    <t>28.02.2011</t>
  </si>
  <si>
    <t>31.01.2011</t>
  </si>
  <si>
    <t>30.12.2010</t>
  </si>
  <si>
    <t>30.11.2010</t>
  </si>
  <si>
    <t>29.10.2010</t>
  </si>
  <si>
    <t>30.09.2010</t>
  </si>
  <si>
    <t>31.08.2010</t>
  </si>
  <si>
    <t>30.07.2010</t>
  </si>
  <si>
    <t>30.06.2010</t>
  </si>
  <si>
    <t>31.05.2010</t>
  </si>
  <si>
    <t>30.04.2010</t>
  </si>
  <si>
    <t>31.03.2010</t>
  </si>
  <si>
    <t>27.02.2010</t>
  </si>
  <si>
    <t>29.01.2010</t>
  </si>
  <si>
    <t>31.12.2009</t>
  </si>
  <si>
    <t>30.11.2009</t>
  </si>
  <si>
    <t>30.10.2009</t>
  </si>
  <si>
    <t>30.09.2009</t>
  </si>
  <si>
    <t>31.08.2009</t>
  </si>
  <si>
    <t>31.07.2009</t>
  </si>
  <si>
    <t>30.06.2009</t>
  </si>
  <si>
    <t>29.05.2009</t>
  </si>
  <si>
    <t>30.04.2009</t>
  </si>
  <si>
    <t>31.03.2009</t>
  </si>
  <si>
    <t>27.02.2009</t>
  </si>
  <si>
    <t>30.01.2009</t>
  </si>
  <si>
    <t>31.12.2008</t>
  </si>
  <si>
    <t>28.11.2008</t>
  </si>
  <si>
    <t>31.10.2008</t>
  </si>
  <si>
    <t>30.09.2008</t>
  </si>
  <si>
    <t>29.08.2008</t>
  </si>
  <si>
    <t>31.07.2008</t>
  </si>
  <si>
    <t>30.06.2008</t>
  </si>
  <si>
    <t>30.05.2008</t>
  </si>
  <si>
    <t>30.04.2008</t>
  </si>
  <si>
    <t>29.02.2008</t>
  </si>
  <si>
    <t>30.01.2008</t>
  </si>
  <si>
    <t>Цена закрытия, 
Лукойл а.о.</t>
  </si>
  <si>
    <t>% Дох-ть Лукойл, а.о. (y)</t>
  </si>
  <si>
    <t>%Дох-ть индекса ММВБ (x)</t>
  </si>
  <si>
    <t>СУММА</t>
  </si>
  <si>
    <t>СРЕДНЕЕ</t>
  </si>
  <si>
    <t>(Xi-Xсред)</t>
  </si>
  <si>
    <t>(Yi-Yсред)</t>
  </si>
  <si>
    <t>(Xi-Xсред)*
 (Yi-Yсред)</t>
  </si>
  <si>
    <t>(Xi-Xсред)^2</t>
  </si>
  <si>
    <t>N</t>
  </si>
  <si>
    <t>cov(x,y)=</t>
  </si>
  <si>
    <t>beta=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</si>
  <si>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</si>
  <si>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</si>
  <si>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</si>
  <si>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</si>
  <si>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</si>
  <si>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</si>
  <si>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</si>
  <si>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</si>
  <si>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</si>
  <si>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</si>
  <si>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</si>
  <si>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</si>
  <si>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</si>
  <si>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</si>
  <si>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</si>
  <si>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</si>
  <si>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</si>
  <si>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</si>
  <si>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</si>
  <si>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</si>
  <si>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</si>
  <si>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</si>
  <si>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</si>
  <si>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</si>
  <si>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ПРОВЕРКА - Инструмент Данные--&gt; АНАЛИЗ ДАННЫХ</t>
  </si>
  <si>
    <t>Dispersion(X)=</t>
  </si>
  <si>
    <t>Расчет beta по формулам:</t>
  </si>
  <si>
    <t>Исходные данные: ежемесячная доходность, 5-летний горизонт (с 31.12.2007 по 28.12.2012)
Акция: Лукойл, а.о.          Индекс: ММВБ
Источник: investfunds.ru
Задача: найти исторический бета-коэффициент акций Лукойл из регрессионной зависимости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</si>
</sst>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#\ ###\ ###\ ###.00"/>
    <numFmt numFmtId="167" formatCode="0.000"/>
    <numFmt numFmtId="168" formatCode="0.0000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Font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10" fontId="1" fillId="7" borderId="0" xfId="0" applyNumberFormat="1" applyFont="1" applyFill="1" applyAlignment="1" applyProtection="1">
      <alignment/>
      <protection locked="0"/>
    </xf>
    <xf numFmtId="0" fontId="42" fillId="7" borderId="0" xfId="0" applyFont="1" applyFill="1" applyAlignment="1" applyProtection="1">
      <alignment/>
      <protection locked="0"/>
    </xf>
    <xf numFmtId="167" fontId="42" fillId="7" borderId="0" xfId="0" applyNumberFormat="1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Continuous"/>
      <protection locked="0"/>
    </xf>
    <xf numFmtId="0" fontId="42" fillId="7" borderId="10" xfId="0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24" fillId="7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05675"/>
          <c:w val="0.860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y = </a:t>
                    </a: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0,845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x + 0,003
R² = 0,699</a:t>
                    </a:r>
                  </a:p>
                </c:rich>
              </c:tx>
              <c:numFmt formatCode="General"/>
              <c:spPr>
                <a:solidFill>
                  <a:srgbClr val="C6D9F1"/>
                </a:solidFill>
                <a:ln w="3175">
                  <a:noFill/>
                </a:ln>
              </c:spPr>
            </c:trendlineLbl>
          </c:trendline>
          <c:xVal>
            <c:numRef>
              <c:f>Лист1!$F$3:$F$62</c:f>
              <c:numCache/>
            </c:numRef>
          </c:xVal>
          <c:yVal>
            <c:numRef>
              <c:f>Лист1!$E$3:$E$62</c:f>
              <c:numCache/>
            </c:numRef>
          </c:yVal>
          <c:smooth val="0"/>
        </c:ser>
        <c:axId val="36182381"/>
        <c:axId val="57205974"/>
      </c:scatterChart>
      <c:valAx>
        <c:axId val="36182381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205974"/>
        <c:crosses val="autoZero"/>
        <c:crossBetween val="midCat"/>
        <c:dispUnits/>
      </c:val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182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0.57275</cdr:x>
      <cdr:y>0.81325</cdr:y>
    </cdr:from>
    <cdr:to>
      <cdr:x>0.727</cdr:x>
      <cdr:y>0.93475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2266950"/>
          <a:ext cx="942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0.7845</cdr:x>
      <cdr:y>0.852</cdr:y>
    </cdr:from>
    <cdr:to>
      <cdr:x>0.997</cdr:x>
      <cdr:y>0.97625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2371725"/>
          <a:ext cx="1304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Дох-ть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ММВБ, %</a:t>
          </a:r>
        </a:p>
      </cdr:txBody>
    </cdr:sp>
  </cdr:relSizeAnchor>
  <cdr:relSizeAnchor xmlns:cdr="http://schemas.openxmlformats.org/drawingml/2006/chartDrawing">
    <cdr:from>
      <cdr:x>-0.008</cdr:x>
      <cdr:y>0.38125</cdr:y>
    </cdr:from>
    <cdr:to>
      <cdr:x>0.058</cdr:x>
      <cdr:y>0.49275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1057275"/>
          <a:ext cx="409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Дох-ть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Лукойл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19</xdr:row>
      <xdr:rowOff>28575</xdr:rowOff>
    </xdr:from>
    <xdr:to>
      <xdr:col>20</xdr:col>
      <xdr:colOff>104775</xdr:colOff>
      <xdr:row>36</xdr:row>
      <xdr:rowOff>66675</xdr:rowOff>
    </xdr:to>
    <xdr:graphicFrame>
      <xdr:nvGraphicFramePr>
        <xdr:cNvPr id="1" name="Диаграмма 1"/>
        <xdr:cNvGraphicFramePr/>
      </xdr:nvGraphicFramePr>
      <xdr:xfrm>
        <a:off x="6896100" y="4048125"/>
        <a:ext cx="61436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12.421875" style="0" customWidth="1"/>
    <col min="4" max="4" width="12.28125" style="0" customWidth="1"/>
    <col min="5" max="5" width="10.57421875" style="0" customWidth="1"/>
    <col min="6" max="6" width="11.00390625" style="0" customWidth="1"/>
    <col min="7" max="7" width="10.57421875" style="0" customWidth="1"/>
    <col min="8" max="8" width="9.7109375" style="0" customWidth="1"/>
    <col min="9" max="9" width="10.421875" style="0" customWidth="1"/>
    <col min="10" max="10" width="9.140625" style="0" customWidth="1"/>
    <col min="11" max="11" width="3.140625" style="0" customWidth="1"/>
    <col min="12" max="12" width="13.421875" style="0" customWidth="1"/>
    <col min="13" max="13" width="12.140625" style="0" customWidth="1"/>
    <col min="14" max="14" width="9.8515625" style="0" customWidth="1"/>
  </cols>
  <sheetData>
    <row r="1" spans="2:13" ht="55.5" customHeight="1">
      <c r="B1" s="20" t="s">
        <v>101</v>
      </c>
      <c r="C1" s="20"/>
      <c r="D1" s="20"/>
      <c r="E1" s="20"/>
      <c r="F1" s="20"/>
      <c r="G1" s="20"/>
      <c r="H1" s="20"/>
      <c r="I1" s="20"/>
      <c r="J1" s="20"/>
      <c r="L1" s="21" t="s">
        <v>100</v>
      </c>
      <c r="M1" s="21"/>
    </row>
    <row r="2" spans="1:13" ht="39.75" customHeight="1">
      <c r="A2" s="8" t="s">
        <v>71</v>
      </c>
      <c r="B2" s="3" t="s">
        <v>0</v>
      </c>
      <c r="C2" s="5" t="s">
        <v>62</v>
      </c>
      <c r="D2" s="5" t="s">
        <v>2</v>
      </c>
      <c r="E2" s="5" t="s">
        <v>63</v>
      </c>
      <c r="F2" s="5" t="s">
        <v>64</v>
      </c>
      <c r="G2" s="5" t="s">
        <v>67</v>
      </c>
      <c r="H2" s="6" t="s">
        <v>68</v>
      </c>
      <c r="I2" s="5" t="s">
        <v>69</v>
      </c>
      <c r="J2" s="5" t="s">
        <v>70</v>
      </c>
      <c r="K2" s="5"/>
      <c r="L2" s="9" t="s">
        <v>72</v>
      </c>
      <c r="M2" s="10">
        <f>I64/(60-1)</f>
        <v>0.007614528453790784</v>
      </c>
    </row>
    <row r="3" spans="1:13" ht="12.75">
      <c r="A3">
        <v>1</v>
      </c>
      <c r="B3" t="s">
        <v>3</v>
      </c>
      <c r="C3" s="2">
        <v>2000.2</v>
      </c>
      <c r="D3" s="1">
        <v>1474.72</v>
      </c>
      <c r="E3" s="4">
        <f>(C3-C4)/C4</f>
        <v>0.031349902031556125</v>
      </c>
      <c r="F3" s="4">
        <f>(D3-D4)/D4</f>
        <v>0.048898625148474005</v>
      </c>
      <c r="G3" s="4">
        <f>F3-$F$65</f>
        <v>0.04835986319627246</v>
      </c>
      <c r="H3" s="4">
        <f>E3-$E$65</f>
        <v>0.0271528857618818</v>
      </c>
      <c r="I3" s="4">
        <f>G3*H3</f>
        <v>0.0013131098408286181</v>
      </c>
      <c r="J3" s="4">
        <f>G3^2</f>
        <v>0.0023386763683621876</v>
      </c>
      <c r="K3" s="4"/>
      <c r="L3" s="9" t="s">
        <v>99</v>
      </c>
      <c r="M3" s="10">
        <f>J64/(60-1)</f>
        <v>0.009002486476304751</v>
      </c>
    </row>
    <row r="4" spans="1:13" ht="12.75">
      <c r="A4">
        <v>2</v>
      </c>
      <c r="B4" t="s">
        <v>4</v>
      </c>
      <c r="C4" s="2">
        <v>1939.4</v>
      </c>
      <c r="D4" s="1">
        <v>1405.97</v>
      </c>
      <c r="E4" s="4">
        <f>(C4-C5)/C5</f>
        <v>0.018592436974789964</v>
      </c>
      <c r="F4" s="4">
        <f aca="true" t="shared" si="0" ref="F4:F61">(D4-D5)/D5</f>
        <v>-0.013838816020200616</v>
      </c>
      <c r="G4" s="4">
        <f aca="true" t="shared" si="1" ref="G4:G62">F4-$F$65</f>
        <v>-0.01437757797240216</v>
      </c>
      <c r="H4" s="4">
        <f aca="true" t="shared" si="2" ref="H4:H62">E4-$E$65</f>
        <v>0.014395420705115639</v>
      </c>
      <c r="I4" s="4">
        <f aca="true" t="shared" si="3" ref="I4:I62">G4*H4</f>
        <v>-0.00020697128363333258</v>
      </c>
      <c r="J4" s="4">
        <f aca="true" t="shared" si="4" ref="J4:J62">G4^2</f>
        <v>0.00020671474835250379</v>
      </c>
      <c r="K4" s="4"/>
      <c r="L4" s="11" t="s">
        <v>73</v>
      </c>
      <c r="M4" s="12">
        <f>M2/M3</f>
        <v>0.8458250366532423</v>
      </c>
    </row>
    <row r="5" spans="1:11" ht="12.75">
      <c r="A5">
        <v>3</v>
      </c>
      <c r="B5" t="s">
        <v>5</v>
      </c>
      <c r="C5" s="2">
        <v>1904</v>
      </c>
      <c r="D5" s="1">
        <v>1425.7</v>
      </c>
      <c r="E5" s="4">
        <f>(C5-C6)/C6</f>
        <v>-0.009519846017791165</v>
      </c>
      <c r="F5" s="4">
        <f t="shared" si="0"/>
        <v>-0.022327979921276005</v>
      </c>
      <c r="G5" s="4">
        <f t="shared" si="1"/>
        <v>-0.022866741873477547</v>
      </c>
      <c r="H5" s="4">
        <f t="shared" si="2"/>
        <v>-0.013716862287465492</v>
      </c>
      <c r="I5" s="4">
        <f t="shared" si="3"/>
        <v>0.00031365994924151215</v>
      </c>
      <c r="J5" s="4">
        <f t="shared" si="4"/>
        <v>0.0005228878839082514</v>
      </c>
      <c r="K5" s="4"/>
    </row>
    <row r="6" spans="1:11" ht="12.75">
      <c r="A6">
        <v>4</v>
      </c>
      <c r="B6" t="s">
        <v>6</v>
      </c>
      <c r="C6" s="2">
        <v>1922.3</v>
      </c>
      <c r="D6" s="1">
        <v>1458.26</v>
      </c>
      <c r="E6" s="4">
        <f>(C6-C7)/C7</f>
        <v>0.04620659627734835</v>
      </c>
      <c r="F6" s="4">
        <f t="shared" si="0"/>
        <v>0.02484345461062183</v>
      </c>
      <c r="G6" s="4">
        <f t="shared" si="1"/>
        <v>0.024304692658420286</v>
      </c>
      <c r="H6" s="4">
        <f t="shared" si="2"/>
        <v>0.04200958000767402</v>
      </c>
      <c r="I6" s="4">
        <f t="shared" si="3"/>
        <v>0.0010210299307958344</v>
      </c>
      <c r="J6" s="4">
        <f t="shared" si="4"/>
        <v>0.0005907180852202689</v>
      </c>
      <c r="K6" s="4"/>
    </row>
    <row r="7" spans="1:11" ht="12.75">
      <c r="A7">
        <v>5</v>
      </c>
      <c r="B7" t="s">
        <v>7</v>
      </c>
      <c r="C7" s="2">
        <v>1837.4</v>
      </c>
      <c r="D7" s="1">
        <v>1422.91</v>
      </c>
      <c r="E7" s="4">
        <f>(C7-C8)/C8</f>
        <v>0.005142231947483638</v>
      </c>
      <c r="F7" s="4">
        <f t="shared" si="0"/>
        <v>0.011293371807081705</v>
      </c>
      <c r="G7" s="4">
        <f t="shared" si="1"/>
        <v>0.010754609854880161</v>
      </c>
      <c r="H7" s="4">
        <f t="shared" si="2"/>
        <v>0.0009452156778093114</v>
      </c>
      <c r="I7" s="4">
        <f t="shared" si="3"/>
        <v>1.0165425843555251E-05</v>
      </c>
      <c r="J7" s="4">
        <f t="shared" si="4"/>
        <v>0.00011566163313068548</v>
      </c>
      <c r="K7" s="4"/>
    </row>
    <row r="8" spans="1:11" ht="12.75">
      <c r="A8">
        <v>6</v>
      </c>
      <c r="B8" t="s">
        <v>8</v>
      </c>
      <c r="C8" s="2">
        <v>1828</v>
      </c>
      <c r="D8" s="1">
        <v>1407.02</v>
      </c>
      <c r="E8" s="4">
        <f>(C8-C9)/C9</f>
        <v>0.014597324748848284</v>
      </c>
      <c r="F8" s="4">
        <f t="shared" si="0"/>
        <v>0.01405385147601476</v>
      </c>
      <c r="G8" s="4">
        <f t="shared" si="1"/>
        <v>0.013515089523813216</v>
      </c>
      <c r="H8" s="4">
        <f t="shared" si="2"/>
        <v>0.010400308479173958</v>
      </c>
      <c r="I8" s="4">
        <f t="shared" si="3"/>
        <v>0.0001405611001713097</v>
      </c>
      <c r="J8" s="4">
        <f t="shared" si="4"/>
        <v>0.00018265764483668575</v>
      </c>
      <c r="K8" s="4"/>
    </row>
    <row r="9" spans="1:20" ht="13.5" thickBot="1">
      <c r="A9">
        <v>7</v>
      </c>
      <c r="B9" t="s">
        <v>9</v>
      </c>
      <c r="C9" s="2">
        <v>1801.7</v>
      </c>
      <c r="D9" s="1">
        <v>1387.52</v>
      </c>
      <c r="E9" s="4">
        <f>(C9-C10)/C10</f>
        <v>0.04750000000000003</v>
      </c>
      <c r="F9" s="4">
        <f t="shared" si="0"/>
        <v>0.0620780453452947</v>
      </c>
      <c r="G9" s="4">
        <f t="shared" si="1"/>
        <v>0.061539283393093155</v>
      </c>
      <c r="H9" s="4">
        <f t="shared" si="2"/>
        <v>0.0433029837303257</v>
      </c>
      <c r="I9" s="4">
        <f t="shared" si="3"/>
        <v>0.0026648345875470154</v>
      </c>
      <c r="J9" s="4">
        <f t="shared" si="4"/>
        <v>0.003787083400535431</v>
      </c>
      <c r="K9" s="4"/>
      <c r="L9" s="9" t="s">
        <v>98</v>
      </c>
      <c r="M9" s="9"/>
      <c r="N9" s="9"/>
      <c r="O9" s="9"/>
      <c r="P9" s="9"/>
      <c r="Q9" s="9"/>
      <c r="R9" s="9"/>
      <c r="S9" s="9"/>
      <c r="T9" s="9"/>
    </row>
    <row r="10" spans="1:15" ht="13.5" thickBot="1">
      <c r="A10">
        <v>8</v>
      </c>
      <c r="B10" t="s">
        <v>10</v>
      </c>
      <c r="C10" s="2">
        <v>1720</v>
      </c>
      <c r="D10" s="1">
        <v>1306.42</v>
      </c>
      <c r="E10" s="4">
        <f>(C10-C11)/C11</f>
        <v>-0.04140890598004791</v>
      </c>
      <c r="F10" s="4">
        <f t="shared" si="0"/>
        <v>-0.11338988802171696</v>
      </c>
      <c r="G10" s="4">
        <f t="shared" si="1"/>
        <v>-0.1139286499739185</v>
      </c>
      <c r="H10" s="4">
        <f t="shared" si="2"/>
        <v>-0.045605922249722236</v>
      </c>
      <c r="I10" s="4">
        <f t="shared" si="3"/>
        <v>0.005195821152726346</v>
      </c>
      <c r="J10" s="4">
        <f t="shared" si="4"/>
        <v>0.012979737284879639</v>
      </c>
      <c r="K10" s="4"/>
      <c r="L10" s="16" t="s">
        <v>74</v>
      </c>
      <c r="M10" s="16"/>
      <c r="O10" t="s">
        <v>80</v>
      </c>
    </row>
    <row r="11" spans="1:20" ht="12.75">
      <c r="A11">
        <v>9</v>
      </c>
      <c r="B11" t="s">
        <v>11</v>
      </c>
      <c r="C11" s="2">
        <v>1794.3</v>
      </c>
      <c r="D11" s="1">
        <v>1473.5</v>
      </c>
      <c r="E11" s="4">
        <f>(C11-C12)/C12</f>
        <v>0.007241495453014406</v>
      </c>
      <c r="F11" s="4">
        <f t="shared" si="0"/>
        <v>-0.028892667431162377</v>
      </c>
      <c r="G11" s="4">
        <f t="shared" si="1"/>
        <v>-0.02943142938336392</v>
      </c>
      <c r="H11" s="4">
        <f t="shared" si="2"/>
        <v>0.0030444791833400793</v>
      </c>
      <c r="I11" s="4">
        <f t="shared" si="3"/>
        <v>-8.9603374093595E-05</v>
      </c>
      <c r="J11" s="4">
        <f t="shared" si="4"/>
        <v>0.000866209035547937</v>
      </c>
      <c r="K11" s="4"/>
      <c r="L11" s="13" t="s">
        <v>75</v>
      </c>
      <c r="M11" s="13">
        <v>0.836238463681691</v>
      </c>
      <c r="O11" s="15"/>
      <c r="P11" s="15" t="s">
        <v>85</v>
      </c>
      <c r="Q11" s="15" t="s">
        <v>86</v>
      </c>
      <c r="R11" s="15" t="s">
        <v>87</v>
      </c>
      <c r="S11" s="15" t="s">
        <v>88</v>
      </c>
      <c r="T11" s="15" t="s">
        <v>89</v>
      </c>
    </row>
    <row r="12" spans="1:20" ht="12.75">
      <c r="A12">
        <v>10</v>
      </c>
      <c r="B12" t="s">
        <v>12</v>
      </c>
      <c r="C12" s="2">
        <v>1781.4</v>
      </c>
      <c r="D12" s="1">
        <v>1517.34</v>
      </c>
      <c r="E12" s="4">
        <f>(C12-C13)/C13</f>
        <v>-0.04997066823102758</v>
      </c>
      <c r="F12" s="4">
        <f t="shared" si="0"/>
        <v>-0.0502794694774266</v>
      </c>
      <c r="G12" s="4">
        <f t="shared" si="1"/>
        <v>-0.050818231429628144</v>
      </c>
      <c r="H12" s="4">
        <f t="shared" si="2"/>
        <v>-0.05416768450070191</v>
      </c>
      <c r="I12" s="4">
        <f t="shared" si="3"/>
        <v>0.0027527059269637512</v>
      </c>
      <c r="J12" s="4">
        <f t="shared" si="4"/>
        <v>0.002582492645635246</v>
      </c>
      <c r="K12" s="4"/>
      <c r="L12" s="18" t="s">
        <v>76</v>
      </c>
      <c r="M12" s="18">
        <v>0.6992947681407148</v>
      </c>
      <c r="O12" s="13" t="s">
        <v>81</v>
      </c>
      <c r="P12" s="13">
        <v>1</v>
      </c>
      <c r="Q12" s="13">
        <v>0.3799929697029601</v>
      </c>
      <c r="R12" s="13">
        <v>0.3799929697029601</v>
      </c>
      <c r="S12" s="13">
        <v>134.87991645965462</v>
      </c>
      <c r="T12" s="13">
        <v>9.100222133641548E-17</v>
      </c>
    </row>
    <row r="13" spans="1:20" ht="12.75">
      <c r="A13">
        <v>11</v>
      </c>
      <c r="B13" t="s">
        <v>13</v>
      </c>
      <c r="C13" s="2">
        <v>1875.1</v>
      </c>
      <c r="D13" s="1">
        <v>1597.67</v>
      </c>
      <c r="E13" s="4">
        <f>(C13-C14)/C14</f>
        <v>0.06159769008662173</v>
      </c>
      <c r="F13" s="4">
        <f t="shared" si="0"/>
        <v>0.05524329108406049</v>
      </c>
      <c r="G13" s="4">
        <f t="shared" si="1"/>
        <v>0.05470452913185894</v>
      </c>
      <c r="H13" s="4">
        <f t="shared" si="2"/>
        <v>0.0574006738169474</v>
      </c>
      <c r="I13" s="4">
        <f t="shared" si="3"/>
        <v>0.0031400768330075318</v>
      </c>
      <c r="J13" s="4">
        <f t="shared" si="4"/>
        <v>0.0029925855075384035</v>
      </c>
      <c r="K13" s="4"/>
      <c r="L13" s="13" t="s">
        <v>77</v>
      </c>
      <c r="M13" s="13">
        <v>0.6941101951776236</v>
      </c>
      <c r="O13" s="13" t="s">
        <v>82</v>
      </c>
      <c r="P13" s="13">
        <v>58</v>
      </c>
      <c r="Q13" s="13">
        <v>0.16340158580513492</v>
      </c>
      <c r="R13" s="13">
        <v>0.0028172687207781884</v>
      </c>
      <c r="S13" s="13"/>
      <c r="T13" s="13"/>
    </row>
    <row r="14" spans="1:20" ht="13.5" thickBot="1">
      <c r="A14">
        <v>12</v>
      </c>
      <c r="B14" t="s">
        <v>14</v>
      </c>
      <c r="C14" s="2">
        <v>1766.3</v>
      </c>
      <c r="D14" s="1">
        <v>1514.03</v>
      </c>
      <c r="E14" s="4">
        <f>(C14-C15)/C15</f>
        <v>0.03838918283362725</v>
      </c>
      <c r="F14" s="4">
        <f t="shared" si="0"/>
        <v>0.0797301441275682</v>
      </c>
      <c r="G14" s="4">
        <f t="shared" si="1"/>
        <v>0.07919138217536666</v>
      </c>
      <c r="H14" s="4">
        <f t="shared" si="2"/>
        <v>0.03419216656395292</v>
      </c>
      <c r="I14" s="4">
        <f t="shared" si="3"/>
        <v>0.0027077249297697893</v>
      </c>
      <c r="J14" s="4">
        <f t="shared" si="4"/>
        <v>0.00627127501084498</v>
      </c>
      <c r="K14" s="4"/>
      <c r="L14" s="13" t="s">
        <v>78</v>
      </c>
      <c r="M14" s="13">
        <v>0.05307794947789702</v>
      </c>
      <c r="O14" s="14" t="s">
        <v>83</v>
      </c>
      <c r="P14" s="14">
        <v>59</v>
      </c>
      <c r="Q14" s="14">
        <v>0.543394555508095</v>
      </c>
      <c r="R14" s="14"/>
      <c r="S14" s="14"/>
      <c r="T14" s="14"/>
    </row>
    <row r="15" spans="1:13" ht="13.5" thickBot="1">
      <c r="A15">
        <v>13</v>
      </c>
      <c r="B15" t="s">
        <v>15</v>
      </c>
      <c r="C15" s="2">
        <v>1701</v>
      </c>
      <c r="D15" s="1">
        <v>1402.23</v>
      </c>
      <c r="E15" s="4">
        <f>(C15-C16)/C16</f>
        <v>-0.01391304347826087</v>
      </c>
      <c r="F15" s="4">
        <f t="shared" si="0"/>
        <v>-0.06494311892346052</v>
      </c>
      <c r="G15" s="4">
        <f t="shared" si="1"/>
        <v>-0.06548188087566206</v>
      </c>
      <c r="H15" s="4">
        <f t="shared" si="2"/>
        <v>-0.018110059747935198</v>
      </c>
      <c r="I15" s="4">
        <f t="shared" si="3"/>
        <v>0.0011858807750654151</v>
      </c>
      <c r="J15" s="4">
        <f t="shared" si="4"/>
        <v>0.004287876723014397</v>
      </c>
      <c r="K15" s="4"/>
      <c r="L15" s="14" t="s">
        <v>79</v>
      </c>
      <c r="M15" s="14">
        <v>60</v>
      </c>
    </row>
    <row r="16" spans="1:11" ht="13.5" thickBot="1">
      <c r="A16">
        <v>14</v>
      </c>
      <c r="B16" t="s">
        <v>16</v>
      </c>
      <c r="C16" s="2">
        <v>1725</v>
      </c>
      <c r="D16" s="1">
        <v>1499.62</v>
      </c>
      <c r="E16" s="4">
        <f>(C16-C17)/C17</f>
        <v>-0.01865968824667195</v>
      </c>
      <c r="F16" s="4">
        <f t="shared" si="0"/>
        <v>0.0006806352595755918</v>
      </c>
      <c r="G16" s="4">
        <f t="shared" si="1"/>
        <v>0.00014187330737404857</v>
      </c>
      <c r="H16" s="4">
        <f t="shared" si="2"/>
        <v>-0.022856704516346277</v>
      </c>
      <c r="I16" s="4">
        <f t="shared" si="3"/>
        <v>-3.2427562654053995E-06</v>
      </c>
      <c r="J16" s="4">
        <f t="shared" si="4"/>
        <v>2.0128035345251262E-08</v>
      </c>
      <c r="K16" s="4"/>
    </row>
    <row r="17" spans="1:20" ht="12.75">
      <c r="A17">
        <v>15</v>
      </c>
      <c r="B17" t="s">
        <v>17</v>
      </c>
      <c r="C17" s="2">
        <v>1757.8</v>
      </c>
      <c r="D17" s="1">
        <v>1498.6</v>
      </c>
      <c r="E17" s="4">
        <f>(C17-C18)/C18</f>
        <v>0.07340009770395704</v>
      </c>
      <c r="F17" s="4">
        <f t="shared" si="0"/>
        <v>0.09663822500622005</v>
      </c>
      <c r="G17" s="4">
        <f t="shared" si="1"/>
        <v>0.09609946305401851</v>
      </c>
      <c r="H17" s="4">
        <f t="shared" si="2"/>
        <v>0.06920308143428272</v>
      </c>
      <c r="I17" s="4">
        <f t="shared" si="3"/>
        <v>0.006650378967518087</v>
      </c>
      <c r="J17" s="4">
        <f t="shared" si="4"/>
        <v>0.009235106799270669</v>
      </c>
      <c r="K17" s="4"/>
      <c r="L17" s="15"/>
      <c r="M17" s="19" t="s">
        <v>90</v>
      </c>
      <c r="N17" s="15" t="s">
        <v>78</v>
      </c>
      <c r="O17" s="15" t="s">
        <v>91</v>
      </c>
      <c r="P17" s="15" t="s">
        <v>92</v>
      </c>
      <c r="Q17" s="15" t="s">
        <v>93</v>
      </c>
      <c r="R17" s="15" t="s">
        <v>94</v>
      </c>
      <c r="S17" s="15" t="s">
        <v>95</v>
      </c>
      <c r="T17" s="15" t="s">
        <v>96</v>
      </c>
    </row>
    <row r="18" spans="1:20" ht="12.75">
      <c r="A18">
        <v>16</v>
      </c>
      <c r="B18" t="s">
        <v>18</v>
      </c>
      <c r="C18" s="2">
        <v>1637.6</v>
      </c>
      <c r="D18" s="1">
        <v>1366.54</v>
      </c>
      <c r="E18" s="4">
        <f>(C18-C19)/C19</f>
        <v>-0.05841766329346834</v>
      </c>
      <c r="F18" s="4">
        <f t="shared" si="0"/>
        <v>-0.11610879337666957</v>
      </c>
      <c r="G18" s="4">
        <f t="shared" si="1"/>
        <v>-0.11664755532887111</v>
      </c>
      <c r="H18" s="4">
        <f t="shared" si="2"/>
        <v>-0.06261467956314266</v>
      </c>
      <c r="I18" s="4">
        <f t="shared" si="3"/>
        <v>0.007303849298741219</v>
      </c>
      <c r="J18" s="4">
        <f t="shared" si="4"/>
        <v>0.013606652164202046</v>
      </c>
      <c r="K18" s="4"/>
      <c r="L18" s="13" t="s">
        <v>84</v>
      </c>
      <c r="M18" s="13">
        <v>0.003741317921706084</v>
      </c>
      <c r="N18" s="13">
        <v>0.006852446152917604</v>
      </c>
      <c r="O18" s="13">
        <v>0.5459828268935937</v>
      </c>
      <c r="P18" s="13">
        <v>0.587171759723415</v>
      </c>
      <c r="Q18" s="13">
        <v>-0.009975343241142121</v>
      </c>
      <c r="R18" s="13">
        <v>0.01745797908455429</v>
      </c>
      <c r="S18" s="13">
        <v>-0.009975343241142121</v>
      </c>
      <c r="T18" s="13">
        <v>0.01745797908455429</v>
      </c>
    </row>
    <row r="19" spans="1:20" ht="13.5" thickBot="1">
      <c r="A19">
        <v>17</v>
      </c>
      <c r="B19" t="s">
        <v>19</v>
      </c>
      <c r="C19" s="2">
        <v>1739.2</v>
      </c>
      <c r="D19" s="1">
        <v>1546.05</v>
      </c>
      <c r="E19" s="4">
        <f>(C19-C20)/C20</f>
        <v>-0.05887445887445885</v>
      </c>
      <c r="F19" s="4">
        <f t="shared" si="0"/>
        <v>-0.09332152617318999</v>
      </c>
      <c r="G19" s="4">
        <f t="shared" si="1"/>
        <v>-0.09386028812539153</v>
      </c>
      <c r="H19" s="4">
        <f t="shared" si="2"/>
        <v>-0.06307147514413318</v>
      </c>
      <c r="I19" s="4">
        <f t="shared" si="3"/>
        <v>0.005919906829521811</v>
      </c>
      <c r="J19" s="4">
        <f t="shared" si="4"/>
        <v>0.008809753686981515</v>
      </c>
      <c r="K19" s="4"/>
      <c r="L19" s="14" t="s">
        <v>97</v>
      </c>
      <c r="M19" s="17">
        <v>0.8458250366532425</v>
      </c>
      <c r="N19" s="14">
        <v>0.07282942683586673</v>
      </c>
      <c r="O19" s="14">
        <v>11.613781316162909</v>
      </c>
      <c r="P19" s="14">
        <v>9.100222133641548E-17</v>
      </c>
      <c r="Q19" s="14">
        <v>0.7000411007712088</v>
      </c>
      <c r="R19" s="14">
        <v>0.9916089725352761</v>
      </c>
      <c r="S19" s="14">
        <v>0.7000411007712088</v>
      </c>
      <c r="T19" s="14">
        <v>0.9916089725352761</v>
      </c>
    </row>
    <row r="20" spans="1:11" ht="12.75">
      <c r="A20">
        <v>18</v>
      </c>
      <c r="B20" t="s">
        <v>20</v>
      </c>
      <c r="C20" s="2">
        <v>1848</v>
      </c>
      <c r="D20" s="1">
        <v>1705.18</v>
      </c>
      <c r="E20" s="4">
        <f>(C20-C21)/C21</f>
        <v>0.03977944072469479</v>
      </c>
      <c r="F20" s="4">
        <f t="shared" si="0"/>
        <v>0.023155065132996207</v>
      </c>
      <c r="G20" s="4">
        <f t="shared" si="1"/>
        <v>0.022616303180794665</v>
      </c>
      <c r="H20" s="4">
        <f t="shared" si="2"/>
        <v>0.03558242445502046</v>
      </c>
      <c r="I20" s="4">
        <f t="shared" si="3"/>
        <v>0.0008047428993824651</v>
      </c>
      <c r="J20" s="4">
        <f t="shared" si="4"/>
        <v>0.0005114971695656229</v>
      </c>
      <c r="K20" s="4"/>
    </row>
    <row r="21" spans="1:11" ht="12.75">
      <c r="A21">
        <v>19</v>
      </c>
      <c r="B21" t="s">
        <v>21</v>
      </c>
      <c r="C21" s="2">
        <v>1777.3</v>
      </c>
      <c r="D21" s="1">
        <v>1666.59</v>
      </c>
      <c r="E21" s="4">
        <f>(C21-C22)/C22</f>
        <v>-0.03929729729729732</v>
      </c>
      <c r="F21" s="4">
        <f t="shared" si="0"/>
        <v>0.00017403828842343133</v>
      </c>
      <c r="G21" s="4">
        <f t="shared" si="1"/>
        <v>-0.00036472366377811186</v>
      </c>
      <c r="H21" s="4">
        <f t="shared" si="2"/>
        <v>-0.04349431356697165</v>
      </c>
      <c r="I21" s="4">
        <f t="shared" si="3"/>
        <v>1.5863405397659937E-05</v>
      </c>
      <c r="J21" s="4">
        <f t="shared" si="4"/>
        <v>1.330233509197292E-07</v>
      </c>
      <c r="K21" s="4"/>
    </row>
    <row r="22" spans="1:11" ht="12.75">
      <c r="A22">
        <v>20</v>
      </c>
      <c r="B22" t="s">
        <v>22</v>
      </c>
      <c r="C22" s="2">
        <v>1850</v>
      </c>
      <c r="D22" s="1">
        <v>1666.3</v>
      </c>
      <c r="E22" s="4">
        <f>(C22-C23)/C23</f>
        <v>-0.02379821645295758</v>
      </c>
      <c r="F22" s="4">
        <f t="shared" si="0"/>
        <v>-0.04336793276075872</v>
      </c>
      <c r="G22" s="4">
        <f t="shared" si="1"/>
        <v>-0.04390669471296026</v>
      </c>
      <c r="H22" s="4">
        <f t="shared" si="2"/>
        <v>-0.027995232722631908</v>
      </c>
      <c r="I22" s="4">
        <f t="shared" si="3"/>
        <v>0.0012291781365708744</v>
      </c>
      <c r="J22" s="4">
        <f t="shared" si="4"/>
        <v>0.0019277978406170928</v>
      </c>
      <c r="K22" s="4"/>
    </row>
    <row r="23" spans="1:11" ht="12.75">
      <c r="A23">
        <v>21</v>
      </c>
      <c r="B23" t="s">
        <v>23</v>
      </c>
      <c r="C23" s="2">
        <v>1895.1</v>
      </c>
      <c r="D23" s="1">
        <v>1741.84</v>
      </c>
      <c r="E23" s="4">
        <f>(C23-C24)/C24</f>
        <v>-0.06769321591971277</v>
      </c>
      <c r="F23" s="4">
        <f t="shared" si="0"/>
        <v>-0.039562414878776354</v>
      </c>
      <c r="G23" s="4">
        <f t="shared" si="1"/>
        <v>-0.0401011768309779</v>
      </c>
      <c r="H23" s="4">
        <f t="shared" si="2"/>
        <v>-0.07189023218938709</v>
      </c>
      <c r="I23" s="4">
        <f t="shared" si="3"/>
        <v>0.002882882913446671</v>
      </c>
      <c r="J23" s="4">
        <f t="shared" si="4"/>
        <v>0.0016081043832293588</v>
      </c>
      <c r="K23" s="4"/>
    </row>
    <row r="24" spans="1:11" ht="12.75">
      <c r="A24">
        <v>22</v>
      </c>
      <c r="B24" t="s">
        <v>24</v>
      </c>
      <c r="C24" s="2">
        <v>2032.7</v>
      </c>
      <c r="D24" s="1">
        <v>1813.59</v>
      </c>
      <c r="E24" s="4">
        <f>(C24-C25)/C25</f>
        <v>-0.002615270628989724</v>
      </c>
      <c r="F24" s="4">
        <f t="shared" si="0"/>
        <v>0.020108671196508124</v>
      </c>
      <c r="G24" s="4">
        <f t="shared" si="1"/>
        <v>0.019569909244306582</v>
      </c>
      <c r="H24" s="4">
        <f t="shared" si="2"/>
        <v>-0.00681228689866405</v>
      </c>
      <c r="I24" s="4">
        <f t="shared" si="3"/>
        <v>-0.0001333158363530342</v>
      </c>
      <c r="J24" s="4">
        <f t="shared" si="4"/>
        <v>0.0003829813478303962</v>
      </c>
      <c r="K24" s="4"/>
    </row>
    <row r="25" spans="1:11" ht="12.75">
      <c r="A25">
        <v>23</v>
      </c>
      <c r="B25" t="s">
        <v>25</v>
      </c>
      <c r="C25" s="2">
        <v>2038.03</v>
      </c>
      <c r="D25" s="1">
        <v>1777.84</v>
      </c>
      <c r="E25" s="4">
        <f>(C25-C26)/C26</f>
        <v>0.11064910435479211</v>
      </c>
      <c r="F25" s="4">
        <f t="shared" si="0"/>
        <v>0.0315767485580995</v>
      </c>
      <c r="G25" s="4">
        <f t="shared" si="1"/>
        <v>0.031037986605897957</v>
      </c>
      <c r="H25" s="4">
        <f t="shared" si="2"/>
        <v>0.10645208808511779</v>
      </c>
      <c r="I25" s="4">
        <f t="shared" si="3"/>
        <v>0.0033040584841557553</v>
      </c>
      <c r="J25" s="4">
        <f t="shared" si="4"/>
        <v>0.0009633566125479009</v>
      </c>
      <c r="K25" s="4"/>
    </row>
    <row r="26" spans="1:11" ht="12.75">
      <c r="A26">
        <v>24</v>
      </c>
      <c r="B26" t="s">
        <v>26</v>
      </c>
      <c r="C26" s="2">
        <v>1834.99</v>
      </c>
      <c r="D26" s="1">
        <v>1723.42</v>
      </c>
      <c r="E26" s="4">
        <f>(C26-C27)/C27</f>
        <v>0.05338117106773824</v>
      </c>
      <c r="F26" s="4">
        <f t="shared" si="0"/>
        <v>0.02098946083803818</v>
      </c>
      <c r="G26" s="4">
        <f t="shared" si="1"/>
        <v>0.020450698885836636</v>
      </c>
      <c r="H26" s="4">
        <f t="shared" si="2"/>
        <v>0.04918415479806391</v>
      </c>
      <c r="I26" s="4">
        <f t="shared" si="3"/>
        <v>0.0010058503397295821</v>
      </c>
      <c r="J26" s="4">
        <f t="shared" si="4"/>
        <v>0.00041823108491915984</v>
      </c>
      <c r="K26" s="4"/>
    </row>
    <row r="27" spans="1:11" ht="12.75">
      <c r="A27">
        <v>25</v>
      </c>
      <c r="B27" t="s">
        <v>27</v>
      </c>
      <c r="C27" s="2">
        <v>1742</v>
      </c>
      <c r="D27" s="1">
        <v>1687.99</v>
      </c>
      <c r="E27" s="4">
        <f>(C27-C28)/C28</f>
        <v>0.004034582132564841</v>
      </c>
      <c r="F27" s="4">
        <f t="shared" si="0"/>
        <v>0.0782295978333078</v>
      </c>
      <c r="G27" s="4">
        <f t="shared" si="1"/>
        <v>0.07769083588110626</v>
      </c>
      <c r="H27" s="4">
        <f t="shared" si="2"/>
        <v>-0.0001624341371094856</v>
      </c>
      <c r="I27" s="4">
        <f t="shared" si="3"/>
        <v>-1.2619643887662156E-05</v>
      </c>
      <c r="J27" s="4">
        <f t="shared" si="4"/>
        <v>0.0060358659799049875</v>
      </c>
      <c r="K27" s="4"/>
    </row>
    <row r="28" spans="1:11" ht="12.75">
      <c r="A28">
        <v>26</v>
      </c>
      <c r="B28" t="s">
        <v>28</v>
      </c>
      <c r="C28" s="2">
        <v>1735</v>
      </c>
      <c r="D28" s="1">
        <v>1565.52</v>
      </c>
      <c r="E28" s="4">
        <f>(C28-C29)/C29</f>
        <v>0.00050169249133565</v>
      </c>
      <c r="F28" s="4">
        <f t="shared" si="0"/>
        <v>0.027655426384576423</v>
      </c>
      <c r="G28" s="4">
        <f t="shared" si="1"/>
        <v>0.02711666443237488</v>
      </c>
      <c r="H28" s="4">
        <f t="shared" si="2"/>
        <v>-0.003695323778338677</v>
      </c>
      <c r="I28" s="4">
        <f t="shared" si="3"/>
        <v>-0.00010020485486618556</v>
      </c>
      <c r="J28" s="4">
        <f t="shared" si="4"/>
        <v>0.000735313489938025</v>
      </c>
      <c r="K28" s="4"/>
    </row>
    <row r="29" spans="1:11" ht="12.75">
      <c r="A29">
        <v>27</v>
      </c>
      <c r="B29" t="s">
        <v>29</v>
      </c>
      <c r="C29" s="2">
        <v>1734.13</v>
      </c>
      <c r="D29" s="1">
        <v>1523.39</v>
      </c>
      <c r="E29" s="4">
        <f>(C29-C30)/C30</f>
        <v>0.0006289525919771878</v>
      </c>
      <c r="F29" s="4">
        <f t="shared" si="0"/>
        <v>0.057689370270082724</v>
      </c>
      <c r="G29" s="4">
        <f t="shared" si="1"/>
        <v>0.05715060831788118</v>
      </c>
      <c r="H29" s="4">
        <f t="shared" si="2"/>
        <v>-0.003568063677697139</v>
      </c>
      <c r="I29" s="4">
        <f t="shared" si="3"/>
        <v>-0.0002039170096973278</v>
      </c>
      <c r="J29" s="4">
        <f t="shared" si="4"/>
        <v>0.0032661920311038693</v>
      </c>
      <c r="K29" s="4"/>
    </row>
    <row r="30" spans="1:11" ht="12.75">
      <c r="A30">
        <v>28</v>
      </c>
      <c r="B30" t="s">
        <v>30</v>
      </c>
      <c r="C30" s="2">
        <v>1733.04</v>
      </c>
      <c r="D30" s="1">
        <v>1440.3</v>
      </c>
      <c r="E30" s="4">
        <f>(C30-C31)/C31</f>
        <v>0.06322124675611504</v>
      </c>
      <c r="F30" s="4">
        <f t="shared" si="0"/>
        <v>0.05215866754328283</v>
      </c>
      <c r="G30" s="4">
        <f t="shared" si="1"/>
        <v>0.05161990559108128</v>
      </c>
      <c r="H30" s="4">
        <f t="shared" si="2"/>
        <v>0.05902423048644071</v>
      </c>
      <c r="I30" s="4">
        <f t="shared" si="3"/>
        <v>0.0030468252052962912</v>
      </c>
      <c r="J30" s="4">
        <f t="shared" si="4"/>
        <v>0.0026646146532321446</v>
      </c>
      <c r="K30" s="4"/>
    </row>
    <row r="31" spans="1:11" ht="12.75">
      <c r="A31">
        <v>29</v>
      </c>
      <c r="B31" t="s">
        <v>31</v>
      </c>
      <c r="C31" s="2">
        <v>1629.99</v>
      </c>
      <c r="D31" s="1">
        <v>1368.9</v>
      </c>
      <c r="E31" s="4">
        <f>(C31-C32)/C32</f>
        <v>-0.052331395348837205</v>
      </c>
      <c r="F31" s="4">
        <f t="shared" si="0"/>
        <v>-0.020198694457168893</v>
      </c>
      <c r="G31" s="4">
        <f t="shared" si="1"/>
        <v>-0.020737456409370435</v>
      </c>
      <c r="H31" s="4">
        <f t="shared" si="2"/>
        <v>-0.056528411618511534</v>
      </c>
      <c r="I31" s="4">
        <f t="shared" si="3"/>
        <v>0.0011722554718298322</v>
      </c>
      <c r="J31" s="4">
        <f t="shared" si="4"/>
        <v>0.0004300420983305389</v>
      </c>
      <c r="K31" s="4"/>
    </row>
    <row r="32" spans="1:11" ht="12.75">
      <c r="A32">
        <v>30</v>
      </c>
      <c r="B32" t="s">
        <v>32</v>
      </c>
      <c r="C32" s="2">
        <v>1720</v>
      </c>
      <c r="D32" s="1">
        <v>1397.12</v>
      </c>
      <c r="E32" s="4">
        <f>(C32-C33)/C33</f>
        <v>0.0638363671225082</v>
      </c>
      <c r="F32" s="4">
        <f t="shared" si="0"/>
        <v>0.06706585911663392</v>
      </c>
      <c r="G32" s="4">
        <f t="shared" si="1"/>
        <v>0.06652709716443238</v>
      </c>
      <c r="H32" s="4">
        <f t="shared" si="2"/>
        <v>0.059639350852833874</v>
      </c>
      <c r="I32" s="4">
        <f t="shared" si="3"/>
        <v>0.003967632889010152</v>
      </c>
      <c r="J32" s="4">
        <f t="shared" si="4"/>
        <v>0.004425854657125827</v>
      </c>
      <c r="K32" s="4"/>
    </row>
    <row r="33" spans="1:11" ht="12.75">
      <c r="A33">
        <v>31</v>
      </c>
      <c r="B33" t="s">
        <v>33</v>
      </c>
      <c r="C33" s="2">
        <v>1616.79</v>
      </c>
      <c r="D33" s="1">
        <v>1309.31</v>
      </c>
      <c r="E33" s="4">
        <f>(C33-C34)/C34</f>
        <v>0.0723552430854944</v>
      </c>
      <c r="F33" s="4">
        <f t="shared" si="0"/>
        <v>-0.01749185814410706</v>
      </c>
      <c r="G33" s="4">
        <f t="shared" si="1"/>
        <v>-0.0180306200963086</v>
      </c>
      <c r="H33" s="4">
        <f t="shared" si="2"/>
        <v>0.06815822681582008</v>
      </c>
      <c r="I33" s="4">
        <f t="shared" si="3"/>
        <v>-0.0012289350941540854</v>
      </c>
      <c r="J33" s="4">
        <f t="shared" si="4"/>
        <v>0.00032510326105740755</v>
      </c>
      <c r="K33" s="4"/>
    </row>
    <row r="34" spans="1:11" ht="12.75">
      <c r="A34">
        <v>32</v>
      </c>
      <c r="B34" t="s">
        <v>34</v>
      </c>
      <c r="C34" s="2">
        <v>1507.7</v>
      </c>
      <c r="D34" s="1">
        <v>1332.62</v>
      </c>
      <c r="E34" s="4">
        <f>(C34-C35)/C35</f>
        <v>-0.09744504573535749</v>
      </c>
      <c r="F34" s="4">
        <f t="shared" si="0"/>
        <v>-0.07201749254895412</v>
      </c>
      <c r="G34" s="4">
        <f t="shared" si="1"/>
        <v>-0.07255625450115566</v>
      </c>
      <c r="H34" s="4">
        <f t="shared" si="2"/>
        <v>-0.10164206200503181</v>
      </c>
      <c r="I34" s="4">
        <f t="shared" si="3"/>
        <v>0.007374767318859332</v>
      </c>
      <c r="J34" s="4">
        <f t="shared" si="4"/>
        <v>0.0052644100672364705</v>
      </c>
      <c r="K34" s="4"/>
    </row>
    <row r="35" spans="1:11" ht="12.75">
      <c r="A35">
        <v>33</v>
      </c>
      <c r="B35" t="s">
        <v>35</v>
      </c>
      <c r="C35" s="2">
        <v>1670.48</v>
      </c>
      <c r="D35" s="1">
        <v>1436.04</v>
      </c>
      <c r="E35" s="4">
        <f>(C35-C36)/C36</f>
        <v>-1.197246333432015E-05</v>
      </c>
      <c r="F35" s="4">
        <f t="shared" si="0"/>
        <v>-0.009730027928145452</v>
      </c>
      <c r="G35" s="4">
        <f t="shared" si="1"/>
        <v>-0.010268789880346995</v>
      </c>
      <c r="H35" s="4">
        <f t="shared" si="2"/>
        <v>-0.004208988733008647</v>
      </c>
      <c r="I35" s="4">
        <f t="shared" si="3"/>
        <v>4.3221220908013716E-05</v>
      </c>
      <c r="J35" s="4">
        <f t="shared" si="4"/>
        <v>0.00010544804560671686</v>
      </c>
      <c r="K35" s="4"/>
    </row>
    <row r="36" spans="1:11" ht="12.75">
      <c r="A36">
        <v>34</v>
      </c>
      <c r="B36" t="s">
        <v>36</v>
      </c>
      <c r="C36" s="2">
        <v>1670.5</v>
      </c>
      <c r="D36" s="1">
        <v>1450.15</v>
      </c>
      <c r="E36" s="4">
        <f>(C36-C37)/C37</f>
        <v>0.06130876747141042</v>
      </c>
      <c r="F36" s="4">
        <f t="shared" si="0"/>
        <v>0.08817835274342657</v>
      </c>
      <c r="G36" s="4">
        <f t="shared" si="1"/>
        <v>0.08763959079122503</v>
      </c>
      <c r="H36" s="4">
        <f t="shared" si="2"/>
        <v>0.05711175120173609</v>
      </c>
      <c r="I36" s="4">
        <f t="shared" si="3"/>
        <v>0.005005250504690405</v>
      </c>
      <c r="J36" s="4">
        <f t="shared" si="4"/>
        <v>0.007680697874053376</v>
      </c>
      <c r="K36" s="4"/>
    </row>
    <row r="37" spans="1:11" ht="12.75">
      <c r="A37">
        <v>35</v>
      </c>
      <c r="B37" t="s">
        <v>37</v>
      </c>
      <c r="C37" s="2">
        <v>1574</v>
      </c>
      <c r="D37" s="1">
        <v>1332.64</v>
      </c>
      <c r="E37" s="4">
        <f>(C37-C38)/C38</f>
        <v>-0.06683345882269244</v>
      </c>
      <c r="F37" s="4">
        <f t="shared" si="0"/>
        <v>-0.06113764777162501</v>
      </c>
      <c r="G37" s="4">
        <f t="shared" si="1"/>
        <v>-0.061676409723826556</v>
      </c>
      <c r="H37" s="4">
        <f t="shared" si="2"/>
        <v>-0.07103047509236676</v>
      </c>
      <c r="I37" s="4">
        <f t="shared" si="3"/>
        <v>0.0043809046846748695</v>
      </c>
      <c r="J37" s="4">
        <f t="shared" si="4"/>
        <v>0.003803979516421327</v>
      </c>
      <c r="K37" s="4"/>
    </row>
    <row r="38" spans="1:11" ht="12.75">
      <c r="A38">
        <v>36</v>
      </c>
      <c r="B38" t="s">
        <v>38</v>
      </c>
      <c r="C38" s="2">
        <v>1686.73</v>
      </c>
      <c r="D38" s="1">
        <v>1419.42</v>
      </c>
      <c r="E38" s="4">
        <f>(C38-C39)/C39</f>
        <v>-0.004291617473435644</v>
      </c>
      <c r="F38" s="4">
        <f t="shared" si="0"/>
        <v>0.036065430179341815</v>
      </c>
      <c r="G38" s="4">
        <f t="shared" si="1"/>
        <v>0.03552666822714027</v>
      </c>
      <c r="H38" s="4">
        <f t="shared" si="2"/>
        <v>-0.008488633743109972</v>
      </c>
      <c r="I38" s="4">
        <f t="shared" si="3"/>
        <v>-0.0003015728746931758</v>
      </c>
      <c r="J38" s="4">
        <f t="shared" si="4"/>
        <v>0.001262144155321298</v>
      </c>
      <c r="K38" s="4"/>
    </row>
    <row r="39" spans="1:11" ht="12.75">
      <c r="A39">
        <v>37</v>
      </c>
      <c r="B39" t="s">
        <v>39</v>
      </c>
      <c r="C39" s="2">
        <v>1694</v>
      </c>
      <c r="D39" s="1">
        <v>1370.01</v>
      </c>
      <c r="E39" s="4">
        <f>(C39-C40)/C40</f>
        <v>0.004232716408000724</v>
      </c>
      <c r="F39" s="4">
        <f t="shared" si="0"/>
        <v>0.06619712829292965</v>
      </c>
      <c r="G39" s="4">
        <f t="shared" si="1"/>
        <v>0.06565836634072811</v>
      </c>
      <c r="H39" s="4">
        <f t="shared" si="2"/>
        <v>3.570013832639683E-05</v>
      </c>
      <c r="I39" s="4">
        <f t="shared" si="3"/>
        <v>2.3440127606492313E-06</v>
      </c>
      <c r="J39" s="4">
        <f t="shared" si="4"/>
        <v>0.004311021070533258</v>
      </c>
      <c r="K39" s="4"/>
    </row>
    <row r="40" spans="1:11" ht="12.75">
      <c r="A40">
        <v>38</v>
      </c>
      <c r="B40" t="s">
        <v>40</v>
      </c>
      <c r="C40" s="2">
        <v>1686.86</v>
      </c>
      <c r="D40" s="1">
        <v>1284.95</v>
      </c>
      <c r="E40" s="4">
        <f>(C40-C41)/C41</f>
        <v>-0.010540640415759946</v>
      </c>
      <c r="F40" s="4">
        <f t="shared" si="0"/>
        <v>0.038612004720412534</v>
      </c>
      <c r="G40" s="4">
        <f t="shared" si="1"/>
        <v>0.03807324276821099</v>
      </c>
      <c r="H40" s="4">
        <f t="shared" si="2"/>
        <v>-0.014737656685434274</v>
      </c>
      <c r="I40" s="4">
        <f t="shared" si="3"/>
        <v>-0.0005611103808190867</v>
      </c>
      <c r="J40" s="4">
        <f t="shared" si="4"/>
        <v>0.0014495718148871304</v>
      </c>
      <c r="K40" s="4"/>
    </row>
    <row r="41" spans="1:11" ht="12.75">
      <c r="A41">
        <v>39</v>
      </c>
      <c r="B41" t="s">
        <v>41</v>
      </c>
      <c r="C41" s="2">
        <v>1704.83</v>
      </c>
      <c r="D41" s="1">
        <v>1237.18</v>
      </c>
      <c r="E41" s="4">
        <f>(C41-C42)/C42</f>
        <v>0.04143555284056196</v>
      </c>
      <c r="F41" s="4">
        <f t="shared" si="0"/>
        <v>0.033394587370531255</v>
      </c>
      <c r="G41" s="4">
        <f t="shared" si="1"/>
        <v>0.03285582541832971</v>
      </c>
      <c r="H41" s="4">
        <f t="shared" si="2"/>
        <v>0.03723853657088763</v>
      </c>
      <c r="I41" s="4">
        <f t="shared" si="3"/>
        <v>0.0012235028564071702</v>
      </c>
      <c r="J41" s="4">
        <f t="shared" si="4"/>
        <v>0.0010795052639197605</v>
      </c>
      <c r="K41" s="4"/>
    </row>
    <row r="42" spans="1:11" ht="12.75">
      <c r="A42">
        <v>40</v>
      </c>
      <c r="B42" t="s">
        <v>42</v>
      </c>
      <c r="C42" s="2">
        <v>1637</v>
      </c>
      <c r="D42" s="1">
        <v>1197.2</v>
      </c>
      <c r="E42" s="4">
        <f>(C42-C43)/C43</f>
        <v>0.0360628346476627</v>
      </c>
      <c r="F42" s="4">
        <f t="shared" si="0"/>
        <v>0.09635707613692561</v>
      </c>
      <c r="G42" s="4">
        <f t="shared" si="1"/>
        <v>0.09581831418472407</v>
      </c>
      <c r="H42" s="4">
        <f t="shared" si="2"/>
        <v>0.031865818377988374</v>
      </c>
      <c r="I42" s="4">
        <f t="shared" si="3"/>
        <v>0.0030533289970954445</v>
      </c>
      <c r="J42" s="4">
        <f t="shared" si="4"/>
        <v>0.009181149333202495</v>
      </c>
      <c r="K42" s="4"/>
    </row>
    <row r="43" spans="1:11" ht="12.75">
      <c r="A43">
        <v>41</v>
      </c>
      <c r="B43" t="s">
        <v>43</v>
      </c>
      <c r="C43" s="2">
        <v>1580.02</v>
      </c>
      <c r="D43" s="1">
        <v>1091.98</v>
      </c>
      <c r="E43" s="4">
        <f>(C43-C44)/C44</f>
        <v>0.00638216560509553</v>
      </c>
      <c r="F43" s="4">
        <f t="shared" si="0"/>
        <v>0.036722681097503145</v>
      </c>
      <c r="G43" s="4">
        <f t="shared" si="1"/>
        <v>0.0361839191453016</v>
      </c>
      <c r="H43" s="4">
        <f t="shared" si="2"/>
        <v>0.002185149335421203</v>
      </c>
      <c r="I43" s="4">
        <f t="shared" si="3"/>
        <v>7.906726687329033E-05</v>
      </c>
      <c r="J43" s="4">
        <f t="shared" si="4"/>
        <v>0.0013092760047137236</v>
      </c>
      <c r="K43" s="4"/>
    </row>
    <row r="44" spans="1:11" ht="12.75">
      <c r="A44">
        <v>42</v>
      </c>
      <c r="B44" t="s">
        <v>44</v>
      </c>
      <c r="C44" s="2">
        <v>1570</v>
      </c>
      <c r="D44" s="1">
        <v>1053.3</v>
      </c>
      <c r="E44" s="4">
        <f>(C44-C45)/C45</f>
        <v>0.13850616388687453</v>
      </c>
      <c r="F44" s="4">
        <f t="shared" si="0"/>
        <v>0.08414389377798363</v>
      </c>
      <c r="G44" s="4">
        <f t="shared" si="1"/>
        <v>0.0836051318257821</v>
      </c>
      <c r="H44" s="4">
        <f t="shared" si="2"/>
        <v>0.1343091476172002</v>
      </c>
      <c r="I44" s="4">
        <f t="shared" si="3"/>
        <v>0.01122893399194445</v>
      </c>
      <c r="J44" s="4">
        <f t="shared" si="4"/>
        <v>0.006989818067606402</v>
      </c>
      <c r="K44" s="4"/>
    </row>
    <row r="45" spans="1:11" ht="12.75">
      <c r="A45">
        <v>43</v>
      </c>
      <c r="B45" t="s">
        <v>45</v>
      </c>
      <c r="C45" s="2">
        <v>1379</v>
      </c>
      <c r="D45" s="1">
        <v>971.55</v>
      </c>
      <c r="E45" s="4">
        <f>(C45-C46)/C46</f>
        <v>-0.1596843484354529</v>
      </c>
      <c r="F45" s="4">
        <f t="shared" si="0"/>
        <v>-0.13515462265662567</v>
      </c>
      <c r="G45" s="4">
        <f t="shared" si="1"/>
        <v>-0.1356933846088272</v>
      </c>
      <c r="H45" s="4">
        <f t="shared" si="2"/>
        <v>-0.16388136470512724</v>
      </c>
      <c r="I45" s="4">
        <f t="shared" si="3"/>
        <v>0.022237617051152313</v>
      </c>
      <c r="J45" s="4">
        <f t="shared" si="4"/>
        <v>0.018412694626599106</v>
      </c>
      <c r="K45" s="4"/>
    </row>
    <row r="46" spans="1:11" ht="12.75">
      <c r="A46">
        <v>44</v>
      </c>
      <c r="B46" t="s">
        <v>46</v>
      </c>
      <c r="C46" s="2">
        <v>1641.05</v>
      </c>
      <c r="D46" s="1">
        <v>1123.38</v>
      </c>
      <c r="E46" s="4">
        <f>(C46-C47)/C47</f>
        <v>0.107328659437648</v>
      </c>
      <c r="F46" s="4">
        <f t="shared" si="0"/>
        <v>0.2206008583690988</v>
      </c>
      <c r="G46" s="4">
        <f t="shared" si="1"/>
        <v>0.22006209641689725</v>
      </c>
      <c r="H46" s="4">
        <f t="shared" si="2"/>
        <v>0.10313164316797367</v>
      </c>
      <c r="I46" s="4">
        <f t="shared" si="3"/>
        <v>0.022695365602463664</v>
      </c>
      <c r="J46" s="4">
        <f t="shared" si="4"/>
        <v>0.04842732627939978</v>
      </c>
      <c r="K46" s="4"/>
    </row>
    <row r="47" spans="1:11" ht="12.75">
      <c r="A47">
        <v>45</v>
      </c>
      <c r="B47" t="s">
        <v>47</v>
      </c>
      <c r="C47" s="2">
        <v>1481.99</v>
      </c>
      <c r="D47" s="1">
        <v>920.35</v>
      </c>
      <c r="E47" s="4">
        <f>(C47-C48)/C48</f>
        <v>0.17154285804630867</v>
      </c>
      <c r="F47" s="4">
        <f t="shared" si="0"/>
        <v>0.19072878527162884</v>
      </c>
      <c r="G47" s="4">
        <f t="shared" si="1"/>
        <v>0.1901900233194273</v>
      </c>
      <c r="H47" s="4">
        <f t="shared" si="2"/>
        <v>0.16734584177663434</v>
      </c>
      <c r="I47" s="4">
        <f t="shared" si="3"/>
        <v>0.031827509549907276</v>
      </c>
      <c r="J47" s="4">
        <f t="shared" si="4"/>
        <v>0.0361722449702443</v>
      </c>
      <c r="K47" s="4"/>
    </row>
    <row r="48" spans="1:11" ht="12.75">
      <c r="A48">
        <v>46</v>
      </c>
      <c r="B48" t="s">
        <v>48</v>
      </c>
      <c r="C48" s="2">
        <v>1264.99</v>
      </c>
      <c r="D48" s="1">
        <v>772.93</v>
      </c>
      <c r="E48" s="4">
        <f>(C48-C49)/C49</f>
        <v>0.09808159722222223</v>
      </c>
      <c r="F48" s="4">
        <f t="shared" si="0"/>
        <v>0.16046843330080324</v>
      </c>
      <c r="G48" s="4">
        <f t="shared" si="1"/>
        <v>0.1599296713486017</v>
      </c>
      <c r="H48" s="4">
        <f t="shared" si="2"/>
        <v>0.09388458095254791</v>
      </c>
      <c r="I48" s="4">
        <f t="shared" si="3"/>
        <v>0.015014930176442178</v>
      </c>
      <c r="J48" s="4">
        <f t="shared" si="4"/>
        <v>0.02557749977767175</v>
      </c>
      <c r="K48" s="4"/>
    </row>
    <row r="49" spans="1:11" ht="12.75">
      <c r="A49">
        <v>47</v>
      </c>
      <c r="B49" t="s">
        <v>49</v>
      </c>
      <c r="C49" s="2">
        <v>1152</v>
      </c>
      <c r="D49" s="1">
        <v>666.05</v>
      </c>
      <c r="E49" s="4">
        <f>(C49-C50)/C50</f>
        <v>-0.012836552468765547</v>
      </c>
      <c r="F49" s="4">
        <f t="shared" si="0"/>
        <v>0.0658505360857737</v>
      </c>
      <c r="G49" s="4">
        <f t="shared" si="1"/>
        <v>0.06531177413357216</v>
      </c>
      <c r="H49" s="4">
        <f t="shared" si="2"/>
        <v>-0.017033568738439874</v>
      </c>
      <c r="I49" s="4">
        <f t="shared" si="3"/>
        <v>-0.0011124925941336608</v>
      </c>
      <c r="J49" s="4">
        <f t="shared" si="4"/>
        <v>0.004265627840474745</v>
      </c>
      <c r="K49" s="4"/>
    </row>
    <row r="50" spans="1:11" ht="12.75">
      <c r="A50">
        <v>48</v>
      </c>
      <c r="B50" t="s">
        <v>50</v>
      </c>
      <c r="C50" s="2">
        <v>1166.98</v>
      </c>
      <c r="D50" s="1">
        <v>624.9</v>
      </c>
      <c r="E50" s="4">
        <f>(C50-C51)/C51</f>
        <v>0.20916786687527847</v>
      </c>
      <c r="F50" s="4">
        <f t="shared" si="0"/>
        <v>0.008667861120526858</v>
      </c>
      <c r="G50" s="4">
        <f t="shared" si="1"/>
        <v>0.008129099168325314</v>
      </c>
      <c r="H50" s="4">
        <f t="shared" si="2"/>
        <v>0.20497085060560413</v>
      </c>
      <c r="I50" s="4">
        <f t="shared" si="3"/>
        <v>0.0016662283711889488</v>
      </c>
      <c r="J50" s="4">
        <f t="shared" si="4"/>
        <v>6.608225328846732E-05</v>
      </c>
      <c r="K50" s="4"/>
    </row>
    <row r="51" spans="1:11" ht="12.75">
      <c r="A51">
        <v>49</v>
      </c>
      <c r="B51" t="s">
        <v>51</v>
      </c>
      <c r="C51" s="2">
        <v>965.11</v>
      </c>
      <c r="D51" s="1">
        <v>619.53</v>
      </c>
      <c r="E51" s="4">
        <f>(C51-C52)/C52</f>
        <v>0.09697768785732964</v>
      </c>
      <c r="F51" s="4">
        <f t="shared" si="0"/>
        <v>0.013429954851795985</v>
      </c>
      <c r="G51" s="4">
        <f t="shared" si="1"/>
        <v>0.012891192899594442</v>
      </c>
      <c r="H51" s="4">
        <f t="shared" si="2"/>
        <v>0.09278067158765532</v>
      </c>
      <c r="I51" s="4">
        <f>G51*H51</f>
        <v>0.0011960535347903861</v>
      </c>
      <c r="J51" s="4">
        <f t="shared" si="4"/>
        <v>0.00016618285437455414</v>
      </c>
      <c r="K51" s="4"/>
    </row>
    <row r="52" spans="1:11" ht="12.75">
      <c r="A52">
        <v>50</v>
      </c>
      <c r="B52" t="s">
        <v>52</v>
      </c>
      <c r="C52" s="2">
        <v>879.79</v>
      </c>
      <c r="D52" s="1">
        <v>611.32</v>
      </c>
      <c r="E52" s="4">
        <f>(C52-C53)/C53</f>
        <v>-0.1483155856727977</v>
      </c>
      <c r="F52" s="4">
        <f t="shared" si="0"/>
        <v>-0.16481774960380347</v>
      </c>
      <c r="G52" s="4">
        <f t="shared" si="1"/>
        <v>-0.165356511556005</v>
      </c>
      <c r="H52" s="4">
        <f t="shared" si="2"/>
        <v>-0.15251260194247204</v>
      </c>
      <c r="I52" s="4">
        <f t="shared" si="3"/>
        <v>0.02521895182553677</v>
      </c>
      <c r="J52" s="4">
        <f t="shared" si="4"/>
        <v>0.027342775913971218</v>
      </c>
      <c r="K52" s="4"/>
    </row>
    <row r="53" spans="1:11" ht="12.75">
      <c r="A53">
        <v>51</v>
      </c>
      <c r="B53" t="s">
        <v>53</v>
      </c>
      <c r="C53" s="2">
        <v>1033</v>
      </c>
      <c r="D53" s="1">
        <v>731.96</v>
      </c>
      <c r="E53" s="4">
        <f>(C53-C54)/C54</f>
        <v>-0.3203947368421053</v>
      </c>
      <c r="F53" s="4">
        <f t="shared" si="0"/>
        <v>-0.28774108168071155</v>
      </c>
      <c r="G53" s="4">
        <f t="shared" si="1"/>
        <v>-0.2882798436329131</v>
      </c>
      <c r="H53" s="4">
        <f t="shared" si="2"/>
        <v>-0.3245917531117796</v>
      </c>
      <c r="I53" s="4">
        <f t="shared" si="3"/>
        <v>0.09357325983159696</v>
      </c>
      <c r="J53" s="4">
        <f t="shared" si="4"/>
        <v>0.08310526824501682</v>
      </c>
      <c r="K53" s="4"/>
    </row>
    <row r="54" spans="1:11" ht="12.75">
      <c r="A54">
        <v>52</v>
      </c>
      <c r="B54" t="s">
        <v>54</v>
      </c>
      <c r="C54" s="2">
        <v>1520</v>
      </c>
      <c r="D54" s="1">
        <v>1027.66</v>
      </c>
      <c r="E54" s="4">
        <f>(C54-C55)/C55</f>
        <v>-0.17044152158489329</v>
      </c>
      <c r="F54" s="4">
        <f t="shared" si="0"/>
        <v>-0.23816089908964205</v>
      </c>
      <c r="G54" s="4">
        <f t="shared" si="1"/>
        <v>-0.2386996610418436</v>
      </c>
      <c r="H54" s="4">
        <f t="shared" si="2"/>
        <v>-0.17463853785456762</v>
      </c>
      <c r="I54" s="4">
        <f t="shared" si="3"/>
        <v>0.04168615979072846</v>
      </c>
      <c r="J54" s="4">
        <f t="shared" si="4"/>
        <v>0.05697752818149102</v>
      </c>
      <c r="K54" s="4"/>
    </row>
    <row r="55" spans="1:11" ht="12.75">
      <c r="A55">
        <v>53</v>
      </c>
      <c r="B55" t="s">
        <v>55</v>
      </c>
      <c r="C55" s="2">
        <v>1832.3</v>
      </c>
      <c r="D55" s="1">
        <v>1348.92</v>
      </c>
      <c r="E55" s="4">
        <f>(C55-C56)/C56</f>
        <v>-0.04667013527575445</v>
      </c>
      <c r="F55" s="4">
        <f t="shared" si="0"/>
        <v>-0.09791149779647293</v>
      </c>
      <c r="G55" s="4">
        <f t="shared" si="1"/>
        <v>-0.09845025974867447</v>
      </c>
      <c r="H55" s="4">
        <f t="shared" si="2"/>
        <v>-0.05086715154542878</v>
      </c>
      <c r="I55" s="4">
        <f t="shared" si="3"/>
        <v>0.005007884282322651</v>
      </c>
      <c r="J55" s="4">
        <f t="shared" si="4"/>
        <v>0.009692453644581472</v>
      </c>
      <c r="K55" s="4"/>
    </row>
    <row r="56" spans="1:11" ht="12.75">
      <c r="A56">
        <v>54</v>
      </c>
      <c r="B56" t="s">
        <v>56</v>
      </c>
      <c r="C56" s="2">
        <v>1922</v>
      </c>
      <c r="D56" s="1">
        <v>1495.33</v>
      </c>
      <c r="E56" s="4">
        <f>(C56-C57)/C57</f>
        <v>-0.17262160998708567</v>
      </c>
      <c r="F56" s="4">
        <f t="shared" si="0"/>
        <v>-0.14731391881026654</v>
      </c>
      <c r="G56" s="4">
        <f t="shared" si="1"/>
        <v>-0.14785268076246808</v>
      </c>
      <c r="H56" s="4">
        <f t="shared" si="2"/>
        <v>-0.17681862625676</v>
      </c>
      <c r="I56" s="4">
        <f t="shared" si="3"/>
        <v>0.026143107900798893</v>
      </c>
      <c r="J56" s="4">
        <f t="shared" si="4"/>
        <v>0.021860415208648298</v>
      </c>
      <c r="K56" s="4"/>
    </row>
    <row r="57" spans="1:11" ht="12.75">
      <c r="A57">
        <v>55</v>
      </c>
      <c r="B57" t="s">
        <v>57</v>
      </c>
      <c r="C57" s="2">
        <v>2323</v>
      </c>
      <c r="D57" s="1">
        <v>1753.67</v>
      </c>
      <c r="E57" s="4">
        <f>(C57-C58)/C58</f>
        <v>-0.12665889695101323</v>
      </c>
      <c r="F57" s="4">
        <f t="shared" si="0"/>
        <v>-0.08911616214082396</v>
      </c>
      <c r="G57" s="4">
        <f t="shared" si="1"/>
        <v>-0.0896549240930255</v>
      </c>
      <c r="H57" s="4">
        <f t="shared" si="2"/>
        <v>-0.13085591322068757</v>
      </c>
      <c r="I57" s="4">
        <f t="shared" si="3"/>
        <v>0.011731876966924275</v>
      </c>
      <c r="J57" s="4">
        <f t="shared" si="4"/>
        <v>0.008038005414126165</v>
      </c>
      <c r="K57" s="4"/>
    </row>
    <row r="58" spans="1:11" ht="12.75">
      <c r="A58">
        <v>56</v>
      </c>
      <c r="B58" t="s">
        <v>58</v>
      </c>
      <c r="C58" s="2">
        <v>2659.9</v>
      </c>
      <c r="D58" s="1">
        <v>1925.24</v>
      </c>
      <c r="E58" s="4">
        <f>(C58-C59)/C59</f>
        <v>0.24468881609733276</v>
      </c>
      <c r="F58" s="4">
        <f t="shared" si="0"/>
        <v>0.1546705850601254</v>
      </c>
      <c r="G58" s="4">
        <f t="shared" si="1"/>
        <v>0.15413182310792387</v>
      </c>
      <c r="H58" s="4">
        <f t="shared" si="2"/>
        <v>0.24049179982765842</v>
      </c>
      <c r="I58" s="4">
        <f t="shared" si="3"/>
        <v>0.037067439549942884</v>
      </c>
      <c r="J58" s="4">
        <f t="shared" si="4"/>
        <v>0.023756618894572333</v>
      </c>
      <c r="K58" s="4"/>
    </row>
    <row r="59" spans="1:11" ht="12.75">
      <c r="A59">
        <v>57</v>
      </c>
      <c r="B59" t="s">
        <v>59</v>
      </c>
      <c r="C59" s="2">
        <v>2137</v>
      </c>
      <c r="D59" s="1">
        <v>1667.35</v>
      </c>
      <c r="E59" s="4">
        <f>(C59-C60)/C60</f>
        <v>0.06850534252671263</v>
      </c>
      <c r="F59" s="4">
        <f t="shared" si="0"/>
        <v>0.0239002582917129</v>
      </c>
      <c r="G59" s="4">
        <f t="shared" si="1"/>
        <v>0.02336149633951136</v>
      </c>
      <c r="H59" s="4">
        <f t="shared" si="2"/>
        <v>0.0643083262570383</v>
      </c>
      <c r="I59" s="4">
        <f t="shared" si="3"/>
        <v>0.0015023387284539026</v>
      </c>
      <c r="J59" s="4">
        <f>G59^2</f>
        <v>0.0005457595112210026</v>
      </c>
      <c r="K59" s="4"/>
    </row>
    <row r="60" spans="1:11" ht="12.75">
      <c r="A60">
        <v>58</v>
      </c>
      <c r="B60" t="s">
        <v>1</v>
      </c>
      <c r="C60" s="2">
        <v>1999.99</v>
      </c>
      <c r="D60" s="1">
        <v>1628.4301</v>
      </c>
      <c r="E60" s="4">
        <f>(C60-C61)/C61</f>
        <v>0.11981522956326988</v>
      </c>
      <c r="F60" s="4">
        <f t="shared" si="0"/>
        <v>-0.019266149528432586</v>
      </c>
      <c r="G60" s="4">
        <f t="shared" si="1"/>
        <v>-0.019804911480634128</v>
      </c>
      <c r="H60" s="4">
        <f t="shared" si="2"/>
        <v>0.11561821329359556</v>
      </c>
      <c r="I60" s="4">
        <f t="shared" si="3"/>
        <v>-0.002289808479828736</v>
      </c>
      <c r="J60" s="4">
        <f t="shared" si="4"/>
        <v>0.00039223451875575345</v>
      </c>
      <c r="K60" s="4"/>
    </row>
    <row r="61" spans="1:11" ht="12.75">
      <c r="A61">
        <v>59</v>
      </c>
      <c r="B61" t="s">
        <v>60</v>
      </c>
      <c r="C61" s="2">
        <v>1786</v>
      </c>
      <c r="D61" s="1">
        <v>1660.42</v>
      </c>
      <c r="E61" s="4">
        <f>(C61-C62)/C62</f>
        <v>0.02880184331797235</v>
      </c>
      <c r="F61" s="4">
        <f t="shared" si="0"/>
        <v>0.05468357968151541</v>
      </c>
      <c r="G61" s="4">
        <f t="shared" si="1"/>
        <v>0.054144817729313864</v>
      </c>
      <c r="H61" s="4">
        <f t="shared" si="2"/>
        <v>0.024604827048298025</v>
      </c>
      <c r="I61" s="4">
        <f t="shared" si="3"/>
        <v>0.0013322238757913882</v>
      </c>
      <c r="J61" s="4">
        <f t="shared" si="4"/>
        <v>0.002931661286940621</v>
      </c>
      <c r="K61" s="4"/>
    </row>
    <row r="62" spans="1:11" ht="12.75">
      <c r="A62">
        <v>60</v>
      </c>
      <c r="B62" t="s">
        <v>61</v>
      </c>
      <c r="C62" s="2">
        <v>1736</v>
      </c>
      <c r="D62" s="1">
        <v>1574.33</v>
      </c>
      <c r="E62" s="4">
        <f>(C62-C63)/C63</f>
        <v>-0.1601760921097189</v>
      </c>
      <c r="F62" s="4">
        <f>(D62-D63)/D63</f>
        <v>-0.1665184291053863</v>
      </c>
      <c r="G62" s="4">
        <f t="shared" si="1"/>
        <v>-0.16705719105758784</v>
      </c>
      <c r="H62" s="4">
        <f t="shared" si="2"/>
        <v>-0.16437310837939323</v>
      </c>
      <c r="I62" s="4">
        <f t="shared" si="3"/>
        <v>0.027459709771265887</v>
      </c>
      <c r="J62" s="4">
        <f t="shared" si="4"/>
        <v>0.027908105084051407</v>
      </c>
      <c r="K62" s="4"/>
    </row>
    <row r="63" spans="1:5" ht="12.75">
      <c r="A63">
        <v>61</v>
      </c>
      <c r="B63" s="7">
        <v>39444</v>
      </c>
      <c r="C63" s="2">
        <v>2067.1</v>
      </c>
      <c r="D63" s="1">
        <v>1888.86</v>
      </c>
      <c r="E63" s="4"/>
    </row>
    <row r="64" spans="2:11" ht="12.75">
      <c r="B64" s="9" t="s">
        <v>65</v>
      </c>
      <c r="C64" s="9"/>
      <c r="D64" s="9"/>
      <c r="E64" s="10">
        <f>SUM(E3:E62)</f>
        <v>0.2518209761804596</v>
      </c>
      <c r="F64" s="10">
        <f>SUM(F3:F62)</f>
        <v>0.03232571713209259</v>
      </c>
      <c r="G64" s="10"/>
      <c r="H64" s="10"/>
      <c r="I64" s="10">
        <f>SUM(I3:I62)</f>
        <v>0.4492571787736563</v>
      </c>
      <c r="J64" s="10">
        <f>SUM(J3:J62)</f>
        <v>0.5311467021019803</v>
      </c>
      <c r="K64" s="10"/>
    </row>
    <row r="65" spans="2:11" ht="12.75">
      <c r="B65" s="9" t="s">
        <v>66</v>
      </c>
      <c r="C65" s="9"/>
      <c r="D65" s="9"/>
      <c r="E65" s="10">
        <f>AVERAGE(E3:E62)</f>
        <v>0.004197016269674327</v>
      </c>
      <c r="F65" s="10">
        <f>AVERAGE(F3:F62)</f>
        <v>0.0005387619522015432</v>
      </c>
      <c r="G65" s="9"/>
      <c r="H65" s="9"/>
      <c r="I65" s="9"/>
      <c r="J65" s="9"/>
      <c r="K65" s="9"/>
    </row>
  </sheetData>
  <sheetProtection/>
  <mergeCells count="2">
    <mergeCell ref="B1:J1"/>
    <mergeCell ref="L1:M1"/>
  </mergeCells>
  <printOptions/>
  <pageMargins left="0.7" right="0.7" top="0.75" bottom="0.75" header="0.3" footer="0.3"/>
  <pageSetup horizontalDpi="360" verticalDpi="360" orientation="portrait" paperSize="9" r:id="rId4"/>
  <drawing r:id="rId3"/>
  <legacyDrawing r:id="rId2"/>
  <oleObjects>
    <oleObject progId="Equation.3" shapeId="7357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TVSokolova</cp:lastModifiedBy>
  <dcterms:created xsi:type="dcterms:W3CDTF">2008-04-16T00:55:48Z</dcterms:created>
  <dcterms:modified xsi:type="dcterms:W3CDTF">2013-10-28T22:34:36Z</dcterms:modified>
  <cp:category/>
  <cp:version/>
  <cp:contentType/>
  <cp:contentStatus/>
</cp:coreProperties>
</file>